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F34" i="2" l="1"/>
  <c r="C7" i="2"/>
  <c r="D7" i="2"/>
  <c r="E7" i="2"/>
  <c r="F40" i="2"/>
  <c r="F21" i="2"/>
  <c r="H11" i="2"/>
  <c r="J78" i="2" l="1"/>
  <c r="J74" i="2"/>
  <c r="J67" i="2"/>
  <c r="J70" i="2"/>
  <c r="J71" i="2"/>
  <c r="J65" i="2"/>
  <c r="J66" i="2"/>
  <c r="J59" i="2"/>
  <c r="J60" i="2"/>
  <c r="J61" i="2"/>
  <c r="J62" i="2"/>
  <c r="J56" i="2"/>
  <c r="J52" i="2"/>
  <c r="J53" i="2"/>
  <c r="J45" i="2"/>
  <c r="J46" i="2"/>
  <c r="J47" i="2"/>
  <c r="J48" i="2"/>
  <c r="J49" i="2"/>
  <c r="J40" i="2"/>
  <c r="J41" i="2"/>
  <c r="J42" i="2"/>
  <c r="J34" i="2"/>
  <c r="J35" i="2"/>
  <c r="J36" i="2"/>
  <c r="J37" i="2"/>
  <c r="J26" i="2"/>
  <c r="J27" i="2"/>
  <c r="J28" i="2"/>
  <c r="J29" i="2"/>
  <c r="J30" i="2"/>
  <c r="J31" i="2"/>
  <c r="J23" i="2"/>
  <c r="J21" i="2"/>
  <c r="J22" i="2"/>
  <c r="J17" i="2"/>
  <c r="J18" i="2"/>
  <c r="H78" i="2"/>
  <c r="H74" i="2"/>
  <c r="H71" i="2"/>
  <c r="H70" i="2"/>
  <c r="H65" i="2"/>
  <c r="H66" i="2"/>
  <c r="H67" i="2"/>
  <c r="H59" i="2"/>
  <c r="H61" i="2"/>
  <c r="H62" i="2"/>
  <c r="H56" i="2"/>
  <c r="H52" i="2"/>
  <c r="H53" i="2"/>
  <c r="H45" i="2"/>
  <c r="H46" i="2"/>
  <c r="H47" i="2"/>
  <c r="H48" i="2"/>
  <c r="H49" i="2"/>
  <c r="H40" i="2"/>
  <c r="H41" i="2"/>
  <c r="H42" i="2"/>
  <c r="H34" i="2"/>
  <c r="H35" i="2"/>
  <c r="H36" i="2"/>
  <c r="H37" i="2"/>
  <c r="H26" i="2"/>
  <c r="H27" i="2"/>
  <c r="H28" i="2"/>
  <c r="H29" i="2"/>
  <c r="H30" i="2"/>
  <c r="H31" i="2"/>
  <c r="H23" i="2"/>
  <c r="H21" i="2"/>
  <c r="H22" i="2"/>
  <c r="H17" i="2"/>
  <c r="H18" i="2"/>
  <c r="H12" i="2"/>
  <c r="H13" i="2"/>
  <c r="H14" i="2"/>
  <c r="H8" i="2"/>
  <c r="H9" i="2"/>
  <c r="H10" i="2"/>
  <c r="F78" i="2"/>
  <c r="F70" i="2"/>
  <c r="F71" i="2"/>
  <c r="F65" i="2"/>
  <c r="F66" i="2"/>
  <c r="F67" i="2"/>
  <c r="F59" i="2"/>
  <c r="F60" i="2"/>
  <c r="F61" i="2"/>
  <c r="F62" i="2"/>
  <c r="F52" i="2"/>
  <c r="F53" i="2"/>
  <c r="F45" i="2"/>
  <c r="F46" i="2"/>
  <c r="F47" i="2"/>
  <c r="F48" i="2"/>
  <c r="F49" i="2"/>
  <c r="F41" i="2"/>
  <c r="F42" i="2"/>
  <c r="F35" i="2"/>
  <c r="F36" i="2"/>
  <c r="F37" i="2"/>
  <c r="F26" i="2"/>
  <c r="F27" i="2"/>
  <c r="F28" i="2"/>
  <c r="F29" i="2"/>
  <c r="F30" i="2"/>
  <c r="F31" i="2"/>
  <c r="F22" i="2"/>
  <c r="F23" i="2"/>
  <c r="F17" i="2"/>
  <c r="F18" i="2"/>
  <c r="F14" i="2"/>
  <c r="F11" i="2"/>
  <c r="F8" i="2"/>
  <c r="F9" i="2"/>
  <c r="F10" i="2"/>
  <c r="J13" i="2"/>
  <c r="J14" i="2"/>
  <c r="J11" i="2"/>
  <c r="J8" i="2"/>
  <c r="J9" i="2"/>
  <c r="J10" i="2"/>
  <c r="C25" i="2" l="1"/>
  <c r="C20" i="2"/>
  <c r="C16" i="2"/>
  <c r="I73" i="2" l="1"/>
  <c r="I69" i="2"/>
  <c r="I64" i="2"/>
  <c r="I58" i="2"/>
  <c r="I55" i="2"/>
  <c r="I51" i="2"/>
  <c r="I44" i="2"/>
  <c r="I39" i="2"/>
  <c r="I33" i="2"/>
  <c r="I25" i="2"/>
  <c r="I20" i="2"/>
  <c r="I16" i="2"/>
  <c r="I7" i="2"/>
  <c r="G73" i="2"/>
  <c r="G69" i="2"/>
  <c r="G64" i="2"/>
  <c r="G58" i="2"/>
  <c r="G55" i="2"/>
  <c r="G51" i="2"/>
  <c r="G44" i="2"/>
  <c r="G39" i="2"/>
  <c r="G33" i="2"/>
  <c r="G25" i="2"/>
  <c r="G20" i="2"/>
  <c r="G16" i="2"/>
  <c r="D73" i="2"/>
  <c r="E73" i="2"/>
  <c r="D69" i="2"/>
  <c r="E69" i="2"/>
  <c r="D64" i="2"/>
  <c r="E64" i="2"/>
  <c r="D58" i="2"/>
  <c r="E58" i="2"/>
  <c r="D55" i="2"/>
  <c r="E55" i="2"/>
  <c r="D51" i="2"/>
  <c r="E51" i="2"/>
  <c r="D44" i="2"/>
  <c r="E44" i="2"/>
  <c r="D39" i="2"/>
  <c r="E39" i="2"/>
  <c r="D33" i="2"/>
  <c r="E33" i="2"/>
  <c r="D25" i="2"/>
  <c r="E25" i="2"/>
  <c r="D20" i="2"/>
  <c r="E20" i="2"/>
  <c r="E16" i="2"/>
  <c r="D16" i="2"/>
  <c r="F69" i="2" l="1"/>
  <c r="J73" i="2"/>
  <c r="H73" i="2"/>
  <c r="J69" i="2"/>
  <c r="H69" i="2"/>
  <c r="H64" i="2"/>
  <c r="J64" i="2"/>
  <c r="F64" i="2"/>
  <c r="H58" i="2"/>
  <c r="J58" i="2"/>
  <c r="F58" i="2"/>
  <c r="J55" i="2"/>
  <c r="H55" i="2"/>
  <c r="J51" i="2"/>
  <c r="H51" i="2"/>
  <c r="F51" i="2"/>
  <c r="H44" i="2"/>
  <c r="J44" i="2"/>
  <c r="F44" i="2"/>
  <c r="J39" i="2"/>
  <c r="H39" i="2"/>
  <c r="F39" i="2"/>
  <c r="J33" i="2"/>
  <c r="H33" i="2"/>
  <c r="F33" i="2"/>
  <c r="J25" i="2"/>
  <c r="H25" i="2"/>
  <c r="F25" i="2"/>
  <c r="F20" i="2"/>
  <c r="H20" i="2"/>
  <c r="J20" i="2"/>
  <c r="J16" i="2"/>
  <c r="H16" i="2"/>
  <c r="F16" i="2"/>
  <c r="I77" i="2"/>
  <c r="C44" i="2"/>
  <c r="C73" i="2"/>
  <c r="C69" i="2"/>
  <c r="C64" i="2"/>
  <c r="C58" i="2"/>
  <c r="C55" i="2"/>
  <c r="C51" i="2"/>
  <c r="C39" i="2"/>
  <c r="C33" i="2"/>
  <c r="I79" i="2" l="1"/>
  <c r="C77" i="2"/>
  <c r="H102" i="3" l="1"/>
  <c r="G102" i="3"/>
  <c r="E102" i="3"/>
  <c r="D102" i="3"/>
  <c r="C102" i="3"/>
  <c r="H99" i="3"/>
  <c r="G99" i="3"/>
  <c r="E99" i="3"/>
  <c r="D99" i="3"/>
  <c r="C99" i="3"/>
  <c r="H94" i="3"/>
  <c r="G94" i="3"/>
  <c r="E94" i="3"/>
  <c r="D94" i="3"/>
  <c r="C94" i="3"/>
  <c r="H88" i="3"/>
  <c r="G88" i="3"/>
  <c r="E88" i="3"/>
  <c r="D88" i="3"/>
  <c r="C88" i="3"/>
  <c r="H81" i="3"/>
  <c r="G81" i="3"/>
  <c r="E81" i="3"/>
  <c r="D81" i="3"/>
  <c r="C81" i="3"/>
  <c r="H72" i="3"/>
  <c r="G72" i="3"/>
  <c r="E72" i="3"/>
  <c r="D72" i="3"/>
  <c r="C72" i="3"/>
  <c r="H66" i="3"/>
  <c r="G66" i="3"/>
  <c r="E66" i="3"/>
  <c r="D66" i="3"/>
  <c r="C66" i="3"/>
  <c r="H55" i="3"/>
  <c r="G55" i="3"/>
  <c r="E55" i="3"/>
  <c r="D55" i="3"/>
  <c r="C55" i="3"/>
  <c r="H49" i="3"/>
  <c r="G49" i="3"/>
  <c r="E49" i="3"/>
  <c r="D49" i="3"/>
  <c r="C49" i="3"/>
  <c r="H42" i="3"/>
  <c r="G42" i="3"/>
  <c r="E42" i="3"/>
  <c r="D42" i="3"/>
  <c r="C42" i="3"/>
  <c r="H29" i="3"/>
  <c r="G29" i="3"/>
  <c r="E29" i="3"/>
  <c r="D29" i="3"/>
  <c r="C29" i="3"/>
  <c r="H24" i="3"/>
  <c r="G24" i="3"/>
  <c r="E24" i="3"/>
  <c r="D24" i="3"/>
  <c r="C24" i="3"/>
  <c r="H20" i="3"/>
  <c r="G20" i="3"/>
  <c r="E20" i="3"/>
  <c r="D20" i="3"/>
  <c r="C20" i="3"/>
  <c r="H7" i="3"/>
  <c r="G7" i="3"/>
  <c r="E7" i="3"/>
  <c r="D7" i="3"/>
  <c r="C7" i="3"/>
  <c r="D107" i="3" l="1"/>
  <c r="H107" i="3"/>
  <c r="C107" i="3"/>
  <c r="G107" i="3"/>
  <c r="E107" i="3"/>
  <c r="G7" i="2" l="1"/>
  <c r="G77" i="2" l="1"/>
  <c r="J77" i="2" s="1"/>
  <c r="J7" i="2"/>
  <c r="H7" i="2"/>
  <c r="G79" i="2" l="1"/>
  <c r="J79" i="2" s="1"/>
  <c r="E77" i="2"/>
  <c r="H77" i="2" s="1"/>
  <c r="D77" i="2" l="1"/>
  <c r="F77" i="2" s="1"/>
  <c r="F7" i="2"/>
  <c r="E79" i="2"/>
  <c r="H79" i="2" s="1"/>
  <c r="D79" i="2" l="1"/>
  <c r="F79" i="2" s="1"/>
  <c r="C79" i="2"/>
</calcChain>
</file>

<file path=xl/sharedStrings.xml><?xml version="1.0" encoding="utf-8"?>
<sst xmlns="http://schemas.openxmlformats.org/spreadsheetml/2006/main" count="312" uniqueCount="197">
  <si>
    <t>Наименование разделов, подразделов</t>
  </si>
  <si>
    <t xml:space="preserve">Код
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</si>
  <si>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</si>
  <si>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</si>
  <si>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</si>
  <si>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</si>
  <si>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</si>
  <si>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</si>
  <si>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</si>
  <si>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</si>
  <si>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</si>
  <si>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</si>
  <si>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</si>
  <si>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</si>
  <si>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</si>
  <si>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</si>
  <si>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</si>
  <si>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</si>
  <si>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</si>
  <si>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</si>
  <si>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</si>
  <si>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</si>
  <si>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</si>
  <si>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</si>
  <si>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</si>
  <si>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</si>
  <si>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</si>
  <si>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</si>
  <si>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</si>
  <si>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</si>
  <si>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</si>
  <si>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</si>
  <si>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</si>
  <si>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</si>
  <si>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</si>
  <si>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</si>
  <si>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</si>
  <si>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</si>
  <si>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</si>
  <si>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</si>
  <si>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</si>
  <si>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</si>
  <si>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</si>
  <si>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</si>
  <si>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</si>
  <si>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</si>
  <si>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</si>
  <si>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</si>
  <si>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</si>
  <si>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</si>
  <si>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</si>
  <si>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</si>
  <si>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</si>
  <si>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</si>
  <si>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</si>
  <si>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Прикладные научные исследования в области здравоохранения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</si>
  <si>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</si>
  <si>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</si>
  <si>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</si>
  <si>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</si>
  <si>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</si>
  <si>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</si>
  <si>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</si>
  <si>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</si>
  <si>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</si>
  <si>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</si>
  <si>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</si>
  <si>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</si>
  <si>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</si>
  <si>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</si>
  <si>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</si>
  <si>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</si>
  <si>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</si>
  <si>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</si>
  <si>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</si>
  <si>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</si>
  <si>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</si>
  <si>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</si>
  <si>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0100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</si>
  <si>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</si>
  <si>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</si>
  <si>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</si>
  <si>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</si>
  <si>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</si>
  <si>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</si>
  <si>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</si>
  <si>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</si>
  <si>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</si>
  <si>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</si>
  <si>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0200</t>
  </si>
  <si>
    <t>0203</t>
  </si>
  <si>
    <t>0204</t>
  </si>
  <si>
    <t>0300</t>
  </si>
  <si>
    <t>0309</t>
  </si>
  <si>
    <t>0310</t>
  </si>
  <si>
    <t>0314</t>
  </si>
  <si>
    <t>0400</t>
  </si>
  <si>
    <t>0401</t>
  </si>
  <si>
    <t>0402</t>
  </si>
  <si>
    <t>0404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</si>
  <si>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</si>
  <si>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</si>
  <si>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</si>
  <si>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</si>
  <si>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</si>
  <si>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</si>
  <si>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</si>
  <si>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</si>
  <si>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</si>
  <si>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</si>
  <si>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</si>
  <si>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0504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</si>
  <si>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</si>
  <si>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</si>
  <si>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</si>
  <si>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</si>
  <si>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</si>
  <si>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</si>
  <si>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</si>
  <si>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</si>
  <si>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</si>
  <si>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</si>
  <si>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</si>
  <si>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</si>
  <si>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</si>
  <si>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</si>
  <si>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</si>
  <si>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</si>
  <si>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</si>
  <si>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</si>
  <si>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</si>
  <si>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</si>
  <si>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</si>
  <si>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</si>
  <si>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0908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</si>
  <si>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</si>
  <si>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</si>
  <si>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</si>
  <si>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</si>
  <si>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</si>
  <si>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</si>
  <si>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</si>
  <si>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</si>
  <si>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</si>
  <si>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</si>
  <si>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</si>
  <si>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</si>
  <si>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</si>
  <si>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</si>
  <si>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</si>
  <si>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</si>
  <si>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</si>
  <si>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</si>
  <si>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</si>
  <si>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</si>
  <si>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</si>
  <si>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</si>
  <si>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</si>
  <si>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культуры, кинематографии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</si>
  <si>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</si>
  <si>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</si>
  <si>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>Международные отношения и международное сотрудничество</t>
  </si>
  <si>
    <t>0108</t>
  </si>
  <si>
    <t>0411</t>
  </si>
  <si>
    <t>Прикладные научные исследования в области национальной экономики</t>
  </si>
  <si>
    <t>Кинематография</t>
  </si>
  <si>
    <t>0802</t>
  </si>
  <si>
    <t>Прикладные научные исследования в области культуры, кинематографии</t>
  </si>
  <si>
    <t>0803</t>
  </si>
  <si>
    <t>Прикладные научные исследования в области образования</t>
  </si>
  <si>
    <t>0708</t>
  </si>
  <si>
    <t>Cведения о расходах бюджета Московской области по разделам и подразделам классификации расходов на 2020 год и плановый период 2021 и 2022 годов в сравнении с ожидаемым исполнением за 2019 год и отчетом за 2018 год</t>
  </si>
  <si>
    <t>2018 год (отчет)</t>
  </si>
  <si>
    <t>0602</t>
  </si>
  <si>
    <t>Сбор, удаление отходов и очистка сточных вод</t>
  </si>
  <si>
    <t>0604</t>
  </si>
  <si>
    <t>Прикладные научные исследования в области охраны окружающей среды</t>
  </si>
  <si>
    <t xml:space="preserve">2019 год Уточнение бюджета №5  от 07.10.2019 N 185/2019-ОЗ) 
</t>
  </si>
  <si>
    <t>Закон</t>
  </si>
  <si>
    <t>2020 год</t>
  </si>
  <si>
    <t>2021 год</t>
  </si>
  <si>
    <t>2022 год</t>
  </si>
  <si>
    <t xml:space="preserve">Условно утвержденные расходы 
</t>
  </si>
  <si>
    <t xml:space="preserve">ВСЕГО РАСХОДОВ
</t>
  </si>
  <si>
    <t>(тыс. руб.)</t>
  </si>
  <si>
    <t>Дошкольное образование детей</t>
  </si>
  <si>
    <t>Cведения о расходах бюджета Талдомского городского округа по разделам и подразделам классификации расходов на 2024 год и плановый период 2025 и 2026 годов в сравнении с ожидаемым исполнением за 2023 год и отчетом за 2022 год</t>
  </si>
  <si>
    <t>План на 2024 год</t>
  </si>
  <si>
    <t>2022 год (отчет), тыс. руб.</t>
  </si>
  <si>
    <t xml:space="preserve">Ожидаемое исполнение 2023 года, тыс. руб. 
</t>
  </si>
  <si>
    <t>Проект, тыс. руб.</t>
  </si>
  <si>
    <t>% к 2023 году</t>
  </si>
  <si>
    <t xml:space="preserve">План на 2025 год </t>
  </si>
  <si>
    <t xml:space="preserve">План на 2026 год </t>
  </si>
  <si>
    <t>Проект, тыс. руб</t>
  </si>
  <si>
    <t>% к 2024 году</t>
  </si>
  <si>
    <t>% к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</si>
</sst>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р_."/>
    <numFmt numFmtId="165" formatCode="&quot;&quot;###,##0.00"/>
    <numFmt numFmtId="166" formatCode="[&gt;=0.5]#,##0.000,;[Red][&lt;=-0.5]\-#,##0.000,;#,##0.000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4" fontId="0" fillId="3" borderId="0" xfId="0" applyNumberFormat="1" applyFill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/>
    <xf numFmtId="4" fontId="15" fillId="0" borderId="1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164" fontId="6" fillId="0" borderId="28" xfId="0" applyNumberFormat="1" applyFont="1" applyBorder="1" applyAlignment="1">
      <alignment horizontal="left" vertical="center" wrapText="1"/>
    </xf>
    <xf numFmtId="4" fontId="9" fillId="0" borderId="3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6" fillId="0" borderId="15" xfId="0" applyNumberFormat="1" applyFont="1" applyBorder="1" applyAlignment="1">
      <alignment horizontal="left" vertical="top" wrapText="1"/>
    </xf>
    <xf numFmtId="164" fontId="6" fillId="0" borderId="7" xfId="0" applyNumberFormat="1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/>
    </xf>
    <xf numFmtId="4" fontId="9" fillId="4" borderId="29" xfId="0" applyNumberFormat="1" applyFont="1" applyFill="1" applyBorder="1" applyAlignment="1">
      <alignment horizontal="center" vertical="center"/>
    </xf>
    <xf numFmtId="164" fontId="6" fillId="0" borderId="26" xfId="0" applyNumberFormat="1" applyFont="1" applyBorder="1" applyAlignment="1">
      <alignment horizontal="left" vertical="center" wrapText="1"/>
    </xf>
    <xf numFmtId="49" fontId="6" fillId="0" borderId="27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65" fontId="18" fillId="0" borderId="35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166" fontId="19" fillId="5" borderId="36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6" fontId="18" fillId="0" borderId="35" xfId="0" applyNumberFormat="1" applyFont="1" applyBorder="1" applyAlignment="1">
      <alignment horizontal="center" vertical="center" wrapText="1"/>
    </xf>
    <xf numFmtId="166" fontId="19" fillId="5" borderId="37" xfId="0" applyNumberFormat="1" applyFont="1" applyFill="1" applyBorder="1" applyAlignment="1">
      <alignment horizontal="center" vertical="center"/>
    </xf>
    <xf numFmtId="166" fontId="12" fillId="0" borderId="27" xfId="0" applyNumberFormat="1" applyFont="1" applyBorder="1" applyAlignment="1">
      <alignment horizontal="center" vertical="center"/>
    </xf>
    <xf numFmtId="166" fontId="12" fillId="4" borderId="29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4" borderId="22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4" fontId="12" fillId="0" borderId="27" xfId="0" applyNumberFormat="1" applyFont="1" applyBorder="1" applyAlignment="1">
      <alignment horizontal="center" vertical="center"/>
    </xf>
    <xf numFmtId="4" fontId="12" fillId="4" borderId="29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7" fillId="0" borderId="9" xfId="0" applyNumberFormat="1" applyFont="1" applyBorder="1" applyAlignment="1">
      <alignment horizontal="center" vertical="top" wrapText="1"/>
    </xf>
    <xf numFmtId="4" fontId="17" fillId="0" borderId="7" xfId="0" applyNumberFormat="1" applyFont="1" applyBorder="1" applyAlignment="1">
      <alignment horizontal="center" vertical="top" wrapText="1"/>
    </xf>
    <xf numFmtId="4" fontId="17" fillId="0" borderId="27" xfId="0" applyNumberFormat="1" applyFont="1" applyBorder="1" applyAlignment="1">
      <alignment horizontal="center" vertical="top" wrapText="1"/>
    </xf>
    <xf numFmtId="4" fontId="20" fillId="0" borderId="9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4" fontId="20" fillId="0" borderId="27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3" borderId="9" xfId="0" applyNumberFormat="1" applyFont="1" applyFill="1" applyBorder="1" applyAlignment="1">
      <alignment horizontal="center" vertical="top" wrapText="1"/>
    </xf>
    <xf numFmtId="4" fontId="2" fillId="3" borderId="7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90" zoomScaleNormal="90" workbookViewId="0">
      <pane ySplit="5" topLeftCell="A6" activePane="bottomLeft" state="frozen"/>
      <selection pane="bottomLeft" activeCell="K6" sqref="K6"/>
    </sheetView>
  </sheetViews>
  <sheetFormatPr defaultColWidth="9.109375" defaultRowHeight="14.4" x14ac:dyDescent="0.3"/>
  <cols>
    <col min="1" max="1" width="30" style="1" customWidth="1"/>
    <col min="2" max="2" width="7.33203125" style="2" customWidth="1"/>
    <col min="3" max="3" width="19.109375" style="53" customWidth="1"/>
    <col min="4" max="4" width="20.33203125" style="73" customWidth="1"/>
    <col min="5" max="5" width="12.88671875" style="2" customWidth="1"/>
    <col min="6" max="6" width="13.6640625" style="2" customWidth="1"/>
    <col min="7" max="7" width="12.5546875" style="65" customWidth="1"/>
    <col min="8" max="8" width="9.6640625" style="2" customWidth="1"/>
    <col min="9" max="9" width="12.33203125" style="65" customWidth="1"/>
    <col min="10" max="10" width="12.44140625" style="2" customWidth="1"/>
    <col min="11" max="11" width="10.5546875" style="1" customWidth="1"/>
    <col min="12" max="12" width="10.88671875" style="1" customWidth="1"/>
    <col min="13" max="13" width="11.33203125" style="1" customWidth="1"/>
    <col min="14" max="16384" width="9.109375" style="1"/>
  </cols>
  <sheetData>
    <row r="1" spans="1:24" ht="39.6" customHeight="1" x14ac:dyDescent="0.3">
      <c r="A1" s="87" t="s">
        <v>186</v>
      </c>
      <c r="B1" s="87"/>
      <c r="C1" s="87"/>
      <c r="D1" s="87"/>
      <c r="E1" s="87"/>
      <c r="F1" s="87"/>
      <c r="G1" s="87"/>
      <c r="H1" s="87"/>
      <c r="I1" s="87"/>
      <c r="J1" s="87"/>
    </row>
    <row r="2" spans="1:24" ht="15" thickBot="1" x14ac:dyDescent="0.35">
      <c r="J2" s="14" t="s">
        <v>184</v>
      </c>
    </row>
    <row r="3" spans="1:24" ht="14.4" customHeight="1" x14ac:dyDescent="0.3">
      <c r="A3" s="99" t="s">
        <v>0</v>
      </c>
      <c r="B3" s="102" t="s">
        <v>1</v>
      </c>
      <c r="C3" s="105" t="s">
        <v>188</v>
      </c>
      <c r="D3" s="108" t="s">
        <v>189</v>
      </c>
      <c r="E3" s="111" t="s">
        <v>187</v>
      </c>
      <c r="F3" s="112"/>
      <c r="G3" s="111" t="s">
        <v>192</v>
      </c>
      <c r="H3" s="112"/>
      <c r="I3" s="92" t="s">
        <v>193</v>
      </c>
      <c r="J3" s="93"/>
    </row>
    <row r="4" spans="1:24" ht="26.4" customHeight="1" x14ac:dyDescent="0.3">
      <c r="A4" s="100"/>
      <c r="B4" s="103"/>
      <c r="C4" s="106"/>
      <c r="D4" s="109"/>
      <c r="E4" s="113"/>
      <c r="F4" s="114"/>
      <c r="G4" s="113"/>
      <c r="H4" s="114"/>
      <c r="I4" s="94"/>
      <c r="J4" s="95"/>
    </row>
    <row r="5" spans="1:24" ht="64.5" customHeight="1" thickBot="1" x14ac:dyDescent="0.35">
      <c r="A5" s="101"/>
      <c r="B5" s="104"/>
      <c r="C5" s="107"/>
      <c r="D5" s="110"/>
      <c r="E5" s="38" t="s">
        <v>190</v>
      </c>
      <c r="F5" s="38" t="s">
        <v>191</v>
      </c>
      <c r="G5" s="66" t="s">
        <v>194</v>
      </c>
      <c r="H5" s="38" t="s">
        <v>195</v>
      </c>
      <c r="I5" s="66" t="s">
        <v>190</v>
      </c>
      <c r="J5" s="39" t="s">
        <v>196</v>
      </c>
    </row>
    <row r="6" spans="1:24" ht="12" customHeight="1" x14ac:dyDescent="0.3">
      <c r="A6" s="96"/>
      <c r="B6" s="97"/>
      <c r="C6" s="97"/>
      <c r="D6" s="97"/>
      <c r="E6" s="97"/>
      <c r="F6" s="97"/>
      <c r="G6" s="97"/>
      <c r="H6" s="97"/>
      <c r="I6" s="97"/>
      <c r="J6" s="98"/>
    </row>
    <row r="7" spans="1:24" ht="24.6" customHeight="1" x14ac:dyDescent="0.3">
      <c r="A7" s="15" t="s">
        <v>2</v>
      </c>
      <c r="B7" s="6" t="s">
        <v>78</v>
      </c>
      <c r="C7" s="59">
        <f>SUM(C8:C14)</f>
        <v>321087771.87</v>
      </c>
      <c r="D7" s="72">
        <f>SUM(D8:D14)</f>
        <v>385600</v>
      </c>
      <c r="E7" s="51">
        <f>SUM(E8:E14)</f>
        <v>370337.61</v>
      </c>
      <c r="F7" s="52">
        <f>E7/D7*100</f>
        <v>96.041911307053937</v>
      </c>
      <c r="G7" s="51">
        <f>SUM(G8:G14)</f>
        <v>369916.41000000003</v>
      </c>
      <c r="H7" s="36">
        <f>G7/E7*100</f>
        <v>99.886265939881184</v>
      </c>
      <c r="I7" s="51">
        <f>SUM(I8:I14)</f>
        <v>369738.41000000003</v>
      </c>
      <c r="J7" s="37">
        <f>I7/G7*100</f>
        <v>99.951881020904153</v>
      </c>
    </row>
    <row r="8" spans="1:24" ht="52.8" x14ac:dyDescent="0.25">
      <c r="A8" s="16" t="s">
        <v>3</v>
      </c>
      <c r="B8" s="5" t="s">
        <v>79</v>
      </c>
      <c r="C8" s="57">
        <v>2512508.63</v>
      </c>
      <c r="D8" s="54">
        <v>3800</v>
      </c>
      <c r="E8" s="26">
        <v>4000.61</v>
      </c>
      <c r="F8" s="52">
        <f t="shared" ref="F8:F14" si="0">E8/D8*100</f>
        <v>105.27921052631579</v>
      </c>
      <c r="G8" s="67">
        <v>4000.61</v>
      </c>
      <c r="H8" s="36">
        <f t="shared" ref="H8:H14" si="1">G8/E8*100</f>
        <v>100</v>
      </c>
      <c r="I8" s="67">
        <v>4000.61</v>
      </c>
      <c r="J8" s="37">
        <f t="shared" ref="J8:J14" si="2">I8/G8*100</f>
        <v>100</v>
      </c>
      <c r="K8" s="34"/>
      <c r="L8" s="34"/>
      <c r="M8" s="34"/>
      <c r="V8" s="35"/>
      <c r="W8" s="35"/>
      <c r="X8" s="35"/>
    </row>
    <row r="9" spans="1:24" ht="79.2" x14ac:dyDescent="0.3">
      <c r="A9" s="16" t="s">
        <v>4</v>
      </c>
      <c r="B9" s="5" t="s">
        <v>80</v>
      </c>
      <c r="C9" s="57">
        <v>2266661.85</v>
      </c>
      <c r="D9" s="54">
        <v>3100</v>
      </c>
      <c r="E9" s="26">
        <v>3969.9</v>
      </c>
      <c r="F9" s="52">
        <f t="shared" si="0"/>
        <v>128.06129032258065</v>
      </c>
      <c r="G9" s="67">
        <v>3969.9</v>
      </c>
      <c r="H9" s="36">
        <f t="shared" si="1"/>
        <v>100</v>
      </c>
      <c r="I9" s="67">
        <v>3969.9</v>
      </c>
      <c r="J9" s="37">
        <f t="shared" si="2"/>
        <v>100</v>
      </c>
      <c r="K9" s="34"/>
      <c r="L9" s="34"/>
      <c r="M9" s="34"/>
    </row>
    <row r="10" spans="1:24" ht="79.2" x14ac:dyDescent="0.3">
      <c r="A10" s="16" t="s">
        <v>5</v>
      </c>
      <c r="B10" s="5" t="s">
        <v>81</v>
      </c>
      <c r="C10" s="57">
        <v>117167990.94</v>
      </c>
      <c r="D10" s="54">
        <v>125400</v>
      </c>
      <c r="E10" s="26">
        <v>127931.4</v>
      </c>
      <c r="F10" s="52">
        <f t="shared" si="0"/>
        <v>102.01866028708133</v>
      </c>
      <c r="G10" s="67">
        <v>127981.4</v>
      </c>
      <c r="H10" s="36">
        <f t="shared" si="1"/>
        <v>100.03908344628449</v>
      </c>
      <c r="I10" s="67">
        <v>127981.4</v>
      </c>
      <c r="J10" s="37">
        <f t="shared" si="2"/>
        <v>100</v>
      </c>
      <c r="K10" s="34"/>
      <c r="L10" s="34"/>
      <c r="M10" s="34"/>
    </row>
    <row r="11" spans="1:24" ht="66" x14ac:dyDescent="0.3">
      <c r="A11" s="16" t="s">
        <v>7</v>
      </c>
      <c r="B11" s="5" t="s">
        <v>83</v>
      </c>
      <c r="C11" s="57">
        <v>20407146.690000001</v>
      </c>
      <c r="D11" s="54">
        <v>23200</v>
      </c>
      <c r="E11" s="26">
        <v>25295.7</v>
      </c>
      <c r="F11" s="52">
        <f t="shared" si="0"/>
        <v>109.03318965517241</v>
      </c>
      <c r="G11" s="67">
        <v>25295.7</v>
      </c>
      <c r="H11" s="36">
        <f t="shared" si="1"/>
        <v>100</v>
      </c>
      <c r="I11" s="67">
        <v>25295.7</v>
      </c>
      <c r="J11" s="37">
        <f t="shared" si="2"/>
        <v>100</v>
      </c>
      <c r="K11" s="34"/>
      <c r="L11" s="34"/>
      <c r="M11" s="34"/>
    </row>
    <row r="12" spans="1:24" ht="26.4" x14ac:dyDescent="0.3">
      <c r="A12" s="16" t="s">
        <v>8</v>
      </c>
      <c r="B12" s="5" t="s">
        <v>84</v>
      </c>
      <c r="C12" s="57">
        <v>0</v>
      </c>
      <c r="D12" s="54">
        <v>0</v>
      </c>
      <c r="E12" s="26">
        <v>0</v>
      </c>
      <c r="F12" s="52">
        <v>0</v>
      </c>
      <c r="G12" s="67">
        <v>0</v>
      </c>
      <c r="H12" s="36" t="e">
        <f t="shared" si="1"/>
        <v>#DIV/0!</v>
      </c>
      <c r="I12" s="71">
        <v>0</v>
      </c>
      <c r="J12" s="37">
        <v>0</v>
      </c>
      <c r="K12" s="34"/>
      <c r="L12" s="34"/>
      <c r="M12" s="34"/>
    </row>
    <row r="13" spans="1:24" x14ac:dyDescent="0.3">
      <c r="A13" s="16" t="s">
        <v>10</v>
      </c>
      <c r="B13" s="5" t="s">
        <v>86</v>
      </c>
      <c r="C13" s="60">
        <v>0</v>
      </c>
      <c r="D13" s="74">
        <v>0</v>
      </c>
      <c r="E13" s="26">
        <v>2000</v>
      </c>
      <c r="F13" s="52">
        <v>0</v>
      </c>
      <c r="G13" s="67">
        <v>2000</v>
      </c>
      <c r="H13" s="36">
        <f t="shared" si="1"/>
        <v>100</v>
      </c>
      <c r="I13" s="67">
        <v>2000</v>
      </c>
      <c r="J13" s="37">
        <f t="shared" si="2"/>
        <v>100</v>
      </c>
      <c r="K13" s="34"/>
      <c r="L13" s="34"/>
      <c r="M13" s="34"/>
    </row>
    <row r="14" spans="1:24" ht="26.4" x14ac:dyDescent="0.3">
      <c r="A14" s="16" t="s">
        <v>12</v>
      </c>
      <c r="B14" s="5" t="s">
        <v>88</v>
      </c>
      <c r="C14" s="61">
        <v>178733463.75999999</v>
      </c>
      <c r="D14" s="74">
        <v>230100</v>
      </c>
      <c r="E14" s="26">
        <v>207140</v>
      </c>
      <c r="F14" s="52">
        <f t="shared" si="0"/>
        <v>90.021729682746638</v>
      </c>
      <c r="G14" s="67">
        <v>206668.79999999999</v>
      </c>
      <c r="H14" s="36">
        <f t="shared" si="1"/>
        <v>99.772521000289643</v>
      </c>
      <c r="I14" s="67">
        <v>206490.8</v>
      </c>
      <c r="J14" s="37">
        <f t="shared" si="2"/>
        <v>99.913871856806637</v>
      </c>
      <c r="K14" s="34"/>
      <c r="L14" s="34"/>
      <c r="M14" s="34"/>
    </row>
    <row r="15" spans="1:24" ht="6.6" customHeight="1" x14ac:dyDescent="0.3">
      <c r="A15" s="79"/>
      <c r="B15" s="80"/>
      <c r="C15" s="80"/>
      <c r="D15" s="80"/>
      <c r="E15" s="80"/>
      <c r="F15" s="80"/>
      <c r="G15" s="68"/>
      <c r="H15" s="1"/>
      <c r="I15" s="68"/>
      <c r="J15" s="17"/>
    </row>
    <row r="16" spans="1:24" x14ac:dyDescent="0.3">
      <c r="A16" s="15" t="s">
        <v>13</v>
      </c>
      <c r="B16" s="6" t="s">
        <v>89</v>
      </c>
      <c r="C16" s="58">
        <f t="shared" ref="C16:D16" si="3">SUM(C17:C18)</f>
        <v>3227906.58</v>
      </c>
      <c r="D16" s="55">
        <f t="shared" si="3"/>
        <v>3393</v>
      </c>
      <c r="E16" s="9">
        <f>SUM(E17:E18)</f>
        <v>3541.6</v>
      </c>
      <c r="F16" s="36">
        <f>E16/D16*100</f>
        <v>104.37960506926022</v>
      </c>
      <c r="G16" s="51">
        <f>SUM(G17:G18)</f>
        <v>3664.02</v>
      </c>
      <c r="H16" s="36">
        <f>G16/E16*100</f>
        <v>103.45662977185452</v>
      </c>
      <c r="I16" s="51">
        <f>SUM(I17:I18)</f>
        <v>3664.02</v>
      </c>
      <c r="J16" s="37">
        <f>I16/G16*100</f>
        <v>100</v>
      </c>
    </row>
    <row r="17" spans="1:13" ht="26.4" x14ac:dyDescent="0.3">
      <c r="A17" s="16" t="s">
        <v>14</v>
      </c>
      <c r="B17" s="5" t="s">
        <v>90</v>
      </c>
      <c r="C17" s="61">
        <v>3163906.58</v>
      </c>
      <c r="D17" s="75">
        <v>3300</v>
      </c>
      <c r="E17" s="26">
        <v>3476.6</v>
      </c>
      <c r="F17" s="36">
        <f t="shared" ref="F17:F18" si="4">E17/D17*100</f>
        <v>105.35151515151514</v>
      </c>
      <c r="G17" s="67">
        <v>3599.02</v>
      </c>
      <c r="H17" s="36">
        <f t="shared" ref="H17:H18" si="5">G17/E17*100</f>
        <v>103.52125639993098</v>
      </c>
      <c r="I17" s="67">
        <v>3599.02</v>
      </c>
      <c r="J17" s="37">
        <f t="shared" ref="J17:J74" si="6">I17/G17*100</f>
        <v>100</v>
      </c>
      <c r="K17" s="34"/>
      <c r="L17" s="34"/>
      <c r="M17" s="34"/>
    </row>
    <row r="18" spans="1:13" ht="26.4" x14ac:dyDescent="0.3">
      <c r="A18" s="16" t="s">
        <v>15</v>
      </c>
      <c r="B18" s="5" t="s">
        <v>91</v>
      </c>
      <c r="C18" s="61">
        <v>64000</v>
      </c>
      <c r="D18" s="75">
        <v>93</v>
      </c>
      <c r="E18" s="26">
        <v>65</v>
      </c>
      <c r="F18" s="36">
        <f t="shared" si="4"/>
        <v>69.892473118279568</v>
      </c>
      <c r="G18" s="67">
        <v>65</v>
      </c>
      <c r="H18" s="36">
        <f t="shared" si="5"/>
        <v>100</v>
      </c>
      <c r="I18" s="67">
        <v>65</v>
      </c>
      <c r="J18" s="37">
        <f t="shared" si="6"/>
        <v>100</v>
      </c>
      <c r="K18" s="34"/>
      <c r="L18" s="34"/>
      <c r="M18" s="34"/>
    </row>
    <row r="19" spans="1:13" ht="5.4" customHeight="1" x14ac:dyDescent="0.3">
      <c r="A19" s="79"/>
      <c r="B19" s="80"/>
      <c r="C19" s="80"/>
      <c r="D19" s="80"/>
      <c r="E19" s="80"/>
      <c r="F19" s="80"/>
      <c r="G19" s="68"/>
      <c r="H19" s="1"/>
      <c r="I19" s="68"/>
      <c r="J19" s="37"/>
    </row>
    <row r="20" spans="1:13" ht="39.6" x14ac:dyDescent="0.3">
      <c r="A20" s="15" t="s">
        <v>16</v>
      </c>
      <c r="B20" s="6" t="s">
        <v>92</v>
      </c>
      <c r="C20" s="58">
        <f t="shared" ref="C20:E20" si="7">SUM(C21:C23)</f>
        <v>24524836.530000001</v>
      </c>
      <c r="D20" s="55">
        <f t="shared" si="7"/>
        <v>34259</v>
      </c>
      <c r="E20" s="9">
        <f t="shared" si="7"/>
        <v>33514</v>
      </c>
      <c r="F20" s="36">
        <f>E20/D20*100</f>
        <v>97.825388948889341</v>
      </c>
      <c r="G20" s="51">
        <f t="shared" ref="G20" si="8">SUM(G21:G23)</f>
        <v>29750</v>
      </c>
      <c r="H20" s="36">
        <f>G20/E20*100</f>
        <v>88.768872709912273</v>
      </c>
      <c r="I20" s="51">
        <f t="shared" ref="I20" si="9">SUM(I21:I23)</f>
        <v>29550</v>
      </c>
      <c r="J20" s="37">
        <f t="shared" si="6"/>
        <v>99.327731092436977</v>
      </c>
    </row>
    <row r="21" spans="1:13" ht="52.8" x14ac:dyDescent="0.3">
      <c r="A21" s="16" t="s">
        <v>157</v>
      </c>
      <c r="B21" s="5" t="s">
        <v>93</v>
      </c>
      <c r="C21" s="61">
        <v>2300602.7799999998</v>
      </c>
      <c r="D21" s="74">
        <v>9210</v>
      </c>
      <c r="E21" s="26">
        <v>5697</v>
      </c>
      <c r="F21" s="36">
        <f t="shared" ref="F21:F23" si="10">E21/D21*100</f>
        <v>61.856677524429969</v>
      </c>
      <c r="G21" s="67">
        <v>3065</v>
      </c>
      <c r="H21" s="36">
        <f t="shared" ref="H21:H22" si="11">G21/E21*100</f>
        <v>53.800245743373708</v>
      </c>
      <c r="I21" s="67">
        <v>3065</v>
      </c>
      <c r="J21" s="37">
        <f t="shared" si="6"/>
        <v>100</v>
      </c>
      <c r="K21" s="34"/>
      <c r="L21" s="34"/>
      <c r="M21" s="34"/>
    </row>
    <row r="22" spans="1:13" ht="26.4" x14ac:dyDescent="0.3">
      <c r="A22" s="16" t="s">
        <v>17</v>
      </c>
      <c r="B22" s="5" t="s">
        <v>94</v>
      </c>
      <c r="C22" s="61">
        <v>9994388.25</v>
      </c>
      <c r="D22" s="74">
        <v>4249</v>
      </c>
      <c r="E22" s="26">
        <v>14664</v>
      </c>
      <c r="F22" s="36">
        <f t="shared" si="10"/>
        <v>345.11649799952926</v>
      </c>
      <c r="G22" s="67">
        <v>13615</v>
      </c>
      <c r="H22" s="36">
        <f t="shared" si="11"/>
        <v>92.846426623022367</v>
      </c>
      <c r="I22" s="67">
        <v>13365</v>
      </c>
      <c r="J22" s="37">
        <f t="shared" si="6"/>
        <v>98.163789937568851</v>
      </c>
      <c r="K22" s="34"/>
      <c r="L22" s="34"/>
      <c r="M22" s="34"/>
    </row>
    <row r="23" spans="1:13" ht="39.6" x14ac:dyDescent="0.3">
      <c r="A23" s="16" t="s">
        <v>18</v>
      </c>
      <c r="B23" s="5" t="s">
        <v>95</v>
      </c>
      <c r="C23" s="61">
        <v>12229845.5</v>
      </c>
      <c r="D23" s="74">
        <v>20800</v>
      </c>
      <c r="E23" s="26">
        <v>13153</v>
      </c>
      <c r="F23" s="36">
        <f t="shared" si="10"/>
        <v>63.23557692307692</v>
      </c>
      <c r="G23" s="67">
        <v>13070</v>
      </c>
      <c r="H23" s="36">
        <f>G23/E23*100</f>
        <v>99.368965255074897</v>
      </c>
      <c r="I23" s="67">
        <v>13120</v>
      </c>
      <c r="J23" s="37">
        <f t="shared" si="6"/>
        <v>100.38255547054322</v>
      </c>
      <c r="K23" s="34"/>
      <c r="L23" s="34"/>
      <c r="M23" s="34"/>
    </row>
    <row r="24" spans="1:13" ht="8.4" customHeight="1" x14ac:dyDescent="0.3">
      <c r="A24" s="79"/>
      <c r="B24" s="80"/>
      <c r="C24" s="80"/>
      <c r="D24" s="80"/>
      <c r="E24" s="80"/>
      <c r="F24" s="80"/>
      <c r="G24" s="68"/>
      <c r="H24" s="1"/>
      <c r="I24" s="68"/>
      <c r="J24" s="37"/>
    </row>
    <row r="25" spans="1:13" ht="22.95" customHeight="1" x14ac:dyDescent="0.3">
      <c r="A25" s="15" t="s">
        <v>19</v>
      </c>
      <c r="B25" s="6" t="s">
        <v>96</v>
      </c>
      <c r="C25" s="58">
        <f>SUM(C26:C31)</f>
        <v>421377883.48999995</v>
      </c>
      <c r="D25" s="55">
        <f>SUM(D26:D31)</f>
        <v>770949</v>
      </c>
      <c r="E25" s="9">
        <f>SUM(E26:E31)</f>
        <v>546981.73</v>
      </c>
      <c r="F25" s="36">
        <f>E25/D25*100</f>
        <v>70.949145793042078</v>
      </c>
      <c r="G25" s="51">
        <f>SUM(G26:G31)</f>
        <v>341770.70999999996</v>
      </c>
      <c r="H25" s="36">
        <f>G25/E25*100</f>
        <v>62.483021142223514</v>
      </c>
      <c r="I25" s="51">
        <f>SUM(I26:I31)</f>
        <v>350287.85</v>
      </c>
      <c r="J25" s="37">
        <f t="shared" si="6"/>
        <v>102.49206258780923</v>
      </c>
    </row>
    <row r="26" spans="1:13" x14ac:dyDescent="0.3">
      <c r="A26" s="16" t="s">
        <v>23</v>
      </c>
      <c r="B26" s="5" t="s">
        <v>100</v>
      </c>
      <c r="C26" s="61">
        <v>2254607.52</v>
      </c>
      <c r="D26" s="76">
        <v>5856</v>
      </c>
      <c r="E26" s="26">
        <v>4003</v>
      </c>
      <c r="F26" s="36">
        <f t="shared" ref="F26:F31" si="12">E26/D26*100</f>
        <v>68.357240437158467</v>
      </c>
      <c r="G26" s="67">
        <v>3998</v>
      </c>
      <c r="H26" s="36">
        <f t="shared" ref="H26:H31" si="13">G26/E26*100</f>
        <v>99.875093679740189</v>
      </c>
      <c r="I26" s="67">
        <v>3998</v>
      </c>
      <c r="J26" s="37">
        <f t="shared" si="6"/>
        <v>100</v>
      </c>
      <c r="K26" s="34"/>
      <c r="L26" s="34"/>
      <c r="M26" s="34"/>
    </row>
    <row r="27" spans="1:13" hidden="1" x14ac:dyDescent="0.3">
      <c r="A27" s="16" t="s">
        <v>25</v>
      </c>
      <c r="B27" s="5" t="s">
        <v>102</v>
      </c>
      <c r="C27" s="60">
        <v>481306.5</v>
      </c>
      <c r="D27" s="74"/>
      <c r="E27" s="26"/>
      <c r="F27" s="36" t="e">
        <f t="shared" si="12"/>
        <v>#DIV/0!</v>
      </c>
      <c r="G27" s="67"/>
      <c r="H27" s="36" t="e">
        <f t="shared" si="13"/>
        <v>#DIV/0!</v>
      </c>
      <c r="I27" s="67"/>
      <c r="J27" s="37" t="e">
        <f t="shared" si="6"/>
        <v>#DIV/0!</v>
      </c>
      <c r="K27" s="34"/>
      <c r="L27" s="34"/>
      <c r="M27" s="34"/>
    </row>
    <row r="28" spans="1:13" x14ac:dyDescent="0.3">
      <c r="A28" s="16" t="s">
        <v>26</v>
      </c>
      <c r="B28" s="5" t="s">
        <v>103</v>
      </c>
      <c r="C28" s="61">
        <v>60067359.780000001</v>
      </c>
      <c r="D28" s="74">
        <v>57993</v>
      </c>
      <c r="E28" s="26">
        <v>59751.9</v>
      </c>
      <c r="F28" s="36">
        <f t="shared" si="12"/>
        <v>103.03295225285811</v>
      </c>
      <c r="G28" s="67">
        <v>59492.29</v>
      </c>
      <c r="H28" s="36">
        <f t="shared" si="13"/>
        <v>99.565520092248121</v>
      </c>
      <c r="I28" s="67">
        <v>59651.43</v>
      </c>
      <c r="J28" s="37">
        <f t="shared" si="6"/>
        <v>100.26749684707043</v>
      </c>
      <c r="K28" s="34"/>
      <c r="L28" s="34"/>
      <c r="M28" s="34"/>
    </row>
    <row r="29" spans="1:13" ht="26.4" x14ac:dyDescent="0.3">
      <c r="A29" s="16" t="s">
        <v>27</v>
      </c>
      <c r="B29" s="5" t="s">
        <v>104</v>
      </c>
      <c r="C29" s="61">
        <v>348669170.75999999</v>
      </c>
      <c r="D29" s="74">
        <v>697900</v>
      </c>
      <c r="E29" s="26">
        <v>475492.83</v>
      </c>
      <c r="F29" s="36">
        <f t="shared" si="12"/>
        <v>68.13194297177246</v>
      </c>
      <c r="G29" s="67">
        <v>270446.42</v>
      </c>
      <c r="H29" s="36">
        <f t="shared" si="13"/>
        <v>56.877076358859078</v>
      </c>
      <c r="I29" s="67">
        <v>278904.42</v>
      </c>
      <c r="J29" s="37">
        <f t="shared" si="6"/>
        <v>103.12742169040359</v>
      </c>
      <c r="K29" s="34"/>
      <c r="L29" s="34"/>
      <c r="M29" s="34"/>
    </row>
    <row r="30" spans="1:13" x14ac:dyDescent="0.3">
      <c r="A30" s="16" t="s">
        <v>28</v>
      </c>
      <c r="B30" s="5" t="s">
        <v>105</v>
      </c>
      <c r="C30" s="61">
        <v>5499240.0899999999</v>
      </c>
      <c r="D30" s="74">
        <v>3800</v>
      </c>
      <c r="E30" s="26">
        <v>3000</v>
      </c>
      <c r="F30" s="36">
        <f t="shared" si="12"/>
        <v>78.94736842105263</v>
      </c>
      <c r="G30" s="67">
        <v>3000</v>
      </c>
      <c r="H30" s="36">
        <f t="shared" si="13"/>
        <v>100</v>
      </c>
      <c r="I30" s="67">
        <v>3000</v>
      </c>
      <c r="J30" s="37">
        <f t="shared" si="6"/>
        <v>100</v>
      </c>
      <c r="K30" s="34"/>
      <c r="L30" s="34"/>
      <c r="M30" s="34"/>
    </row>
    <row r="31" spans="1:13" ht="26.4" x14ac:dyDescent="0.3">
      <c r="A31" s="16" t="s">
        <v>29</v>
      </c>
      <c r="B31" s="5" t="s">
        <v>106</v>
      </c>
      <c r="C31" s="61">
        <v>4406198.84</v>
      </c>
      <c r="D31" s="76">
        <v>5400</v>
      </c>
      <c r="E31" s="26">
        <v>4734</v>
      </c>
      <c r="F31" s="36">
        <f t="shared" si="12"/>
        <v>87.666666666666671</v>
      </c>
      <c r="G31" s="67">
        <v>4834</v>
      </c>
      <c r="H31" s="36">
        <f t="shared" si="13"/>
        <v>102.11237853823405</v>
      </c>
      <c r="I31" s="67">
        <v>4734</v>
      </c>
      <c r="J31" s="37">
        <f t="shared" si="6"/>
        <v>97.931319817956137</v>
      </c>
      <c r="K31" s="34"/>
      <c r="L31" s="34"/>
      <c r="M31" s="34"/>
    </row>
    <row r="32" spans="1:13" ht="10.199999999999999" customHeight="1" x14ac:dyDescent="0.3">
      <c r="A32" s="90"/>
      <c r="B32" s="91"/>
      <c r="C32" s="91"/>
      <c r="D32" s="91"/>
      <c r="E32" s="91"/>
      <c r="F32" s="91"/>
      <c r="G32" s="68"/>
      <c r="H32" s="1"/>
      <c r="I32" s="68"/>
      <c r="J32" s="37"/>
    </row>
    <row r="33" spans="1:13" ht="24.6" customHeight="1" x14ac:dyDescent="0.3">
      <c r="A33" s="15" t="s">
        <v>30</v>
      </c>
      <c r="B33" s="6" t="s">
        <v>107</v>
      </c>
      <c r="C33" s="58">
        <f>SUM(C34:C37)</f>
        <v>696355250.04000008</v>
      </c>
      <c r="D33" s="55">
        <f t="shared" ref="D33:E33" si="14">SUM(D34:D37)</f>
        <v>953700</v>
      </c>
      <c r="E33" s="9">
        <f t="shared" si="14"/>
        <v>957197.40999999992</v>
      </c>
      <c r="F33" s="36">
        <f>E33/D33*100</f>
        <v>100.36672014260249</v>
      </c>
      <c r="G33" s="51">
        <f t="shared" ref="G33" si="15">SUM(G34:G37)</f>
        <v>1045656.2590000001</v>
      </c>
      <c r="H33" s="36">
        <f>G33/E33*100</f>
        <v>109.24144257766015</v>
      </c>
      <c r="I33" s="51">
        <f t="shared" ref="I33" si="16">SUM(I34:I37)</f>
        <v>1822903.0220000001</v>
      </c>
      <c r="J33" s="37">
        <f t="shared" si="6"/>
        <v>174.33100087243872</v>
      </c>
    </row>
    <row r="34" spans="1:13" x14ac:dyDescent="0.3">
      <c r="A34" s="16" t="s">
        <v>31</v>
      </c>
      <c r="B34" s="5" t="s">
        <v>108</v>
      </c>
      <c r="C34" s="57">
        <v>240370870.38</v>
      </c>
      <c r="D34" s="74">
        <v>261100</v>
      </c>
      <c r="E34" s="26">
        <v>336289.26</v>
      </c>
      <c r="F34" s="36">
        <f t="shared" ref="F34:F37" si="17">E34/D34*100</f>
        <v>128.79711221754118</v>
      </c>
      <c r="G34" s="67">
        <v>152869.867</v>
      </c>
      <c r="H34" s="36">
        <f t="shared" ref="H34:H74" si="18">G34/E34*100</f>
        <v>45.457849887920894</v>
      </c>
      <c r="I34" s="67">
        <v>571086.522</v>
      </c>
      <c r="J34" s="37">
        <f t="shared" si="6"/>
        <v>373.57690773682691</v>
      </c>
      <c r="K34" s="34"/>
      <c r="L34" s="34"/>
      <c r="M34" s="34"/>
    </row>
    <row r="35" spans="1:13" x14ac:dyDescent="0.3">
      <c r="A35" s="16" t="s">
        <v>32</v>
      </c>
      <c r="B35" s="5" t="s">
        <v>109</v>
      </c>
      <c r="C35" s="57">
        <v>111136489.73999999</v>
      </c>
      <c r="D35" s="74">
        <v>118600</v>
      </c>
      <c r="E35" s="26">
        <v>155987.07999999999</v>
      </c>
      <c r="F35" s="36">
        <f t="shared" si="17"/>
        <v>131.52367622259695</v>
      </c>
      <c r="G35" s="67">
        <v>448484.592</v>
      </c>
      <c r="H35" s="36">
        <f t="shared" si="18"/>
        <v>287.51393512847352</v>
      </c>
      <c r="I35" s="67">
        <v>508124.7</v>
      </c>
      <c r="J35" s="37">
        <f t="shared" si="6"/>
        <v>113.29813979428751</v>
      </c>
      <c r="K35" s="34"/>
      <c r="L35" s="34"/>
      <c r="M35" s="34"/>
    </row>
    <row r="36" spans="1:13" x14ac:dyDescent="0.3">
      <c r="A36" s="18" t="s">
        <v>33</v>
      </c>
      <c r="B36" s="5" t="s">
        <v>110</v>
      </c>
      <c r="C36" s="57">
        <v>335500038.05000001</v>
      </c>
      <c r="D36" s="74">
        <v>514500</v>
      </c>
      <c r="E36" s="26">
        <v>463100.07</v>
      </c>
      <c r="F36" s="36">
        <f t="shared" si="17"/>
        <v>90.00973177842566</v>
      </c>
      <c r="G36" s="67">
        <v>442480.8</v>
      </c>
      <c r="H36" s="36">
        <f t="shared" si="18"/>
        <v>95.547556276551632</v>
      </c>
      <c r="I36" s="67">
        <v>742370.8</v>
      </c>
      <c r="J36" s="37">
        <f t="shared" si="6"/>
        <v>167.77469214483432</v>
      </c>
      <c r="K36" s="34"/>
      <c r="L36" s="34"/>
      <c r="M36" s="34"/>
    </row>
    <row r="37" spans="1:13" ht="26.4" x14ac:dyDescent="0.3">
      <c r="A37" s="16" t="s">
        <v>35</v>
      </c>
      <c r="B37" s="5" t="s">
        <v>112</v>
      </c>
      <c r="C37" s="57">
        <v>9347851.8699999992</v>
      </c>
      <c r="D37" s="74">
        <v>59500</v>
      </c>
      <c r="E37" s="26">
        <v>1821</v>
      </c>
      <c r="F37" s="36">
        <f t="shared" si="17"/>
        <v>3.0605042016806721</v>
      </c>
      <c r="G37" s="67">
        <v>1821</v>
      </c>
      <c r="H37" s="36">
        <f t="shared" si="18"/>
        <v>100</v>
      </c>
      <c r="I37" s="67">
        <v>1321</v>
      </c>
      <c r="J37" s="37">
        <f t="shared" si="6"/>
        <v>72.54255903349808</v>
      </c>
      <c r="K37" s="34"/>
      <c r="L37" s="34"/>
      <c r="M37" s="34"/>
    </row>
    <row r="38" spans="1:13" ht="9" customHeight="1" x14ac:dyDescent="0.3">
      <c r="A38" s="79"/>
      <c r="B38" s="80"/>
      <c r="C38" s="80"/>
      <c r="D38" s="80"/>
      <c r="E38" s="80"/>
      <c r="F38" s="80"/>
      <c r="G38" s="68"/>
      <c r="H38" s="36"/>
      <c r="I38" s="68"/>
      <c r="J38" s="37"/>
    </row>
    <row r="39" spans="1:13" ht="20.399999999999999" customHeight="1" x14ac:dyDescent="0.3">
      <c r="A39" s="15" t="s">
        <v>36</v>
      </c>
      <c r="B39" s="6" t="s">
        <v>113</v>
      </c>
      <c r="C39" s="58">
        <f>SUM(C40:C42)</f>
        <v>322887652.41000003</v>
      </c>
      <c r="D39" s="55">
        <f>SUM(D40:D42)</f>
        <v>480463</v>
      </c>
      <c r="E39" s="9">
        <f>SUM(E40:E42)</f>
        <v>15536.64</v>
      </c>
      <c r="F39" s="36">
        <f>E39/D39*100</f>
        <v>3.2336808453512549</v>
      </c>
      <c r="G39" s="51">
        <f>SUM(G40:G42)</f>
        <v>10486.64</v>
      </c>
      <c r="H39" s="36">
        <f t="shared" si="18"/>
        <v>67.496189652331523</v>
      </c>
      <c r="I39" s="51">
        <f>SUM(I40:I42)</f>
        <v>11486.64</v>
      </c>
      <c r="J39" s="37">
        <f t="shared" si="6"/>
        <v>109.5359428758878</v>
      </c>
    </row>
    <row r="40" spans="1:13" ht="26.4" x14ac:dyDescent="0.3">
      <c r="A40" s="16" t="s">
        <v>174</v>
      </c>
      <c r="B40" s="5" t="s">
        <v>173</v>
      </c>
      <c r="C40" s="57">
        <v>1083097.23</v>
      </c>
      <c r="D40" s="74">
        <v>1100</v>
      </c>
      <c r="E40" s="26">
        <v>1000</v>
      </c>
      <c r="F40" s="36">
        <f t="shared" ref="F40:F42" si="19">E40/D40*100</f>
        <v>90.909090909090907</v>
      </c>
      <c r="G40" s="67">
        <v>500</v>
      </c>
      <c r="H40" s="36">
        <f t="shared" si="18"/>
        <v>50</v>
      </c>
      <c r="I40" s="67">
        <v>500</v>
      </c>
      <c r="J40" s="37">
        <f t="shared" si="6"/>
        <v>100</v>
      </c>
      <c r="K40" s="34"/>
      <c r="L40" s="34"/>
      <c r="M40" s="34"/>
    </row>
    <row r="41" spans="1:13" ht="39.6" x14ac:dyDescent="0.3">
      <c r="A41" s="16" t="s">
        <v>37</v>
      </c>
      <c r="B41" s="5" t="s">
        <v>114</v>
      </c>
      <c r="C41" s="57">
        <v>228452</v>
      </c>
      <c r="D41" s="74">
        <v>963</v>
      </c>
      <c r="E41" s="26">
        <v>550</v>
      </c>
      <c r="F41" s="36">
        <f t="shared" si="19"/>
        <v>57.113187954309453</v>
      </c>
      <c r="G41" s="67">
        <v>600</v>
      </c>
      <c r="H41" s="36">
        <f t="shared" si="18"/>
        <v>109.09090909090908</v>
      </c>
      <c r="I41" s="67">
        <v>600</v>
      </c>
      <c r="J41" s="37">
        <f t="shared" si="6"/>
        <v>100</v>
      </c>
      <c r="K41" s="34"/>
      <c r="L41" s="34"/>
      <c r="M41" s="34"/>
    </row>
    <row r="42" spans="1:13" ht="26.4" x14ac:dyDescent="0.3">
      <c r="A42" s="16" t="s">
        <v>38</v>
      </c>
      <c r="B42" s="5" t="s">
        <v>115</v>
      </c>
      <c r="C42" s="57">
        <v>321576103.18000001</v>
      </c>
      <c r="D42" s="74">
        <v>478400</v>
      </c>
      <c r="E42" s="26">
        <v>13986.64</v>
      </c>
      <c r="F42" s="36">
        <f t="shared" si="19"/>
        <v>2.9236287625418056</v>
      </c>
      <c r="G42" s="67">
        <v>9386.64</v>
      </c>
      <c r="H42" s="36">
        <f t="shared" si="18"/>
        <v>67.111472090509224</v>
      </c>
      <c r="I42" s="67">
        <v>10386.64</v>
      </c>
      <c r="J42" s="37">
        <f t="shared" si="6"/>
        <v>110.6534393563618</v>
      </c>
      <c r="K42" s="34"/>
      <c r="L42" s="34"/>
      <c r="M42" s="34"/>
    </row>
    <row r="43" spans="1:13" ht="7.95" customHeight="1" x14ac:dyDescent="0.3">
      <c r="A43" s="79"/>
      <c r="B43" s="80"/>
      <c r="C43" s="80"/>
      <c r="D43" s="80"/>
      <c r="E43" s="80"/>
      <c r="F43" s="80"/>
      <c r="G43" s="67"/>
      <c r="H43" s="36"/>
      <c r="I43" s="67"/>
      <c r="J43" s="37"/>
    </row>
    <row r="44" spans="1:13" ht="21" customHeight="1" x14ac:dyDescent="0.3">
      <c r="A44" s="15" t="s">
        <v>39</v>
      </c>
      <c r="B44" s="6" t="s">
        <v>116</v>
      </c>
      <c r="C44" s="58">
        <f>SUM(C45:C49)</f>
        <v>1300090400.4100003</v>
      </c>
      <c r="D44" s="55">
        <f t="shared" ref="D44:E44" si="20">SUM(D45:D49)</f>
        <v>1355684</v>
      </c>
      <c r="E44" s="9">
        <f t="shared" si="20"/>
        <v>1581432.87</v>
      </c>
      <c r="F44" s="36">
        <f>E44/D44*100</f>
        <v>116.65202731610023</v>
      </c>
      <c r="G44" s="51">
        <f t="shared" ref="G44" si="21">SUM(G45:G49)</f>
        <v>1430239.5100000002</v>
      </c>
      <c r="H44" s="36">
        <f t="shared" si="18"/>
        <v>90.439470250798578</v>
      </c>
      <c r="I44" s="51">
        <f t="shared" ref="I44" si="22">SUM(I45:I49)</f>
        <v>1440689.5100000002</v>
      </c>
      <c r="J44" s="37">
        <f t="shared" si="6"/>
        <v>100.73064685508513</v>
      </c>
    </row>
    <row r="45" spans="1:13" x14ac:dyDescent="0.3">
      <c r="A45" s="16" t="s">
        <v>185</v>
      </c>
      <c r="B45" s="5" t="s">
        <v>117</v>
      </c>
      <c r="C45" s="57">
        <v>384216118.50999999</v>
      </c>
      <c r="D45" s="75">
        <v>414631</v>
      </c>
      <c r="E45" s="10">
        <v>603271.93999999994</v>
      </c>
      <c r="F45" s="36">
        <f t="shared" ref="F45:F49" si="23">E45/D45*100</f>
        <v>145.49610135276907</v>
      </c>
      <c r="G45" s="69">
        <v>442963.9</v>
      </c>
      <c r="H45" s="36">
        <f t="shared" si="18"/>
        <v>73.426902633661371</v>
      </c>
      <c r="I45" s="69">
        <v>443963.9</v>
      </c>
      <c r="J45" s="37">
        <f t="shared" si="6"/>
        <v>100.22575203080883</v>
      </c>
      <c r="K45" s="34"/>
      <c r="L45" s="34"/>
      <c r="M45" s="34"/>
    </row>
    <row r="46" spans="1:13" x14ac:dyDescent="0.3">
      <c r="A46" s="16" t="s">
        <v>41</v>
      </c>
      <c r="B46" s="5" t="s">
        <v>118</v>
      </c>
      <c r="C46" s="57">
        <v>751399243.63999999</v>
      </c>
      <c r="D46" s="74">
        <v>761722</v>
      </c>
      <c r="E46" s="26">
        <v>731156.83</v>
      </c>
      <c r="F46" s="36">
        <f t="shared" si="23"/>
        <v>95.987358905217377</v>
      </c>
      <c r="G46" s="67">
        <v>719940.51</v>
      </c>
      <c r="H46" s="36">
        <f t="shared" si="18"/>
        <v>98.46594881702741</v>
      </c>
      <c r="I46" s="67">
        <v>728539.51</v>
      </c>
      <c r="J46" s="37">
        <f t="shared" si="6"/>
        <v>101.19440424320617</v>
      </c>
      <c r="K46" s="34"/>
      <c r="L46" s="34"/>
      <c r="M46" s="34"/>
    </row>
    <row r="47" spans="1:13" x14ac:dyDescent="0.3">
      <c r="A47" s="16" t="s">
        <v>42</v>
      </c>
      <c r="B47" s="5" t="s">
        <v>119</v>
      </c>
      <c r="C47" s="57">
        <v>117849604.39</v>
      </c>
      <c r="D47" s="74">
        <v>129281</v>
      </c>
      <c r="E47" s="26">
        <v>183350</v>
      </c>
      <c r="F47" s="36">
        <f t="shared" si="23"/>
        <v>141.8228509989867</v>
      </c>
      <c r="G47" s="67">
        <v>203500</v>
      </c>
      <c r="H47" s="36">
        <f t="shared" si="18"/>
        <v>110.98991000818108</v>
      </c>
      <c r="I47" s="67">
        <v>204740</v>
      </c>
      <c r="J47" s="37">
        <f t="shared" si="6"/>
        <v>100.60933660933662</v>
      </c>
      <c r="K47" s="34"/>
      <c r="L47" s="34"/>
      <c r="M47" s="34"/>
    </row>
    <row r="48" spans="1:13" x14ac:dyDescent="0.3">
      <c r="A48" s="16" t="s">
        <v>46</v>
      </c>
      <c r="B48" s="5" t="s">
        <v>123</v>
      </c>
      <c r="C48" s="57">
        <v>10672254.130000001</v>
      </c>
      <c r="D48" s="74">
        <v>12240</v>
      </c>
      <c r="E48" s="26">
        <v>20704</v>
      </c>
      <c r="F48" s="36">
        <f t="shared" si="23"/>
        <v>169.15032679738562</v>
      </c>
      <c r="G48" s="67">
        <v>20774</v>
      </c>
      <c r="H48" s="36">
        <f t="shared" si="18"/>
        <v>100.33809891808345</v>
      </c>
      <c r="I48" s="67">
        <v>20774</v>
      </c>
      <c r="J48" s="37">
        <f t="shared" si="6"/>
        <v>100</v>
      </c>
      <c r="K48" s="34"/>
      <c r="L48" s="34"/>
      <c r="M48" s="34"/>
    </row>
    <row r="49" spans="1:13" ht="26.4" x14ac:dyDescent="0.3">
      <c r="A49" s="16" t="s">
        <v>47</v>
      </c>
      <c r="B49" s="5" t="s">
        <v>124</v>
      </c>
      <c r="C49" s="57">
        <v>35953179.740000002</v>
      </c>
      <c r="D49" s="74">
        <v>37810</v>
      </c>
      <c r="E49" s="26">
        <v>42950.1</v>
      </c>
      <c r="F49" s="36">
        <f t="shared" si="23"/>
        <v>113.59455170589791</v>
      </c>
      <c r="G49" s="67">
        <v>43061.1</v>
      </c>
      <c r="H49" s="36">
        <f t="shared" si="18"/>
        <v>100.25843944484414</v>
      </c>
      <c r="I49" s="67">
        <v>42672.1</v>
      </c>
      <c r="J49" s="37">
        <f t="shared" si="6"/>
        <v>99.09663245945876</v>
      </c>
      <c r="K49" s="34"/>
      <c r="L49" s="34"/>
      <c r="M49" s="34"/>
    </row>
    <row r="50" spans="1:13" ht="9.6" customHeight="1" x14ac:dyDescent="0.3">
      <c r="A50" s="79"/>
      <c r="B50" s="80"/>
      <c r="C50" s="80"/>
      <c r="D50" s="80"/>
      <c r="E50" s="80"/>
      <c r="F50" s="80"/>
      <c r="G50" s="68"/>
      <c r="H50" s="36"/>
      <c r="I50" s="68"/>
      <c r="J50" s="37"/>
    </row>
    <row r="51" spans="1:13" ht="24" customHeight="1" x14ac:dyDescent="0.3">
      <c r="A51" s="15" t="s">
        <v>159</v>
      </c>
      <c r="B51" s="6" t="s">
        <v>125</v>
      </c>
      <c r="C51" s="58">
        <f>SUM(C52:C53)</f>
        <v>283917533.28000003</v>
      </c>
      <c r="D51" s="55">
        <f>SUM(D52:D53)</f>
        <v>303700</v>
      </c>
      <c r="E51" s="9">
        <f>SUM(E52:E53)</f>
        <v>309543.24</v>
      </c>
      <c r="F51" s="36">
        <f>E51/D51*100</f>
        <v>101.92401712216001</v>
      </c>
      <c r="G51" s="51">
        <f>SUM(G52:G53)</f>
        <v>320532.06999999995</v>
      </c>
      <c r="H51" s="36">
        <f t="shared" si="18"/>
        <v>103.55001453108778</v>
      </c>
      <c r="I51" s="51">
        <f>SUM(I52:I53)</f>
        <v>333252.24</v>
      </c>
      <c r="J51" s="37">
        <f t="shared" si="6"/>
        <v>103.96845470096021</v>
      </c>
    </row>
    <row r="52" spans="1:13" x14ac:dyDescent="0.3">
      <c r="A52" s="16" t="s">
        <v>48</v>
      </c>
      <c r="B52" s="5" t="s">
        <v>126</v>
      </c>
      <c r="C52" s="57">
        <v>258921820.58000001</v>
      </c>
      <c r="D52" s="74">
        <v>274600</v>
      </c>
      <c r="E52" s="26">
        <v>281695.64</v>
      </c>
      <c r="F52" s="36">
        <f t="shared" ref="F52:F53" si="24">E52/D52*100</f>
        <v>102.58399126001456</v>
      </c>
      <c r="G52" s="67">
        <v>292484.46999999997</v>
      </c>
      <c r="H52" s="36">
        <f t="shared" si="18"/>
        <v>103.82995988152317</v>
      </c>
      <c r="I52" s="67">
        <v>304904.64</v>
      </c>
      <c r="J52" s="37">
        <f t="shared" si="6"/>
        <v>104.24643742623327</v>
      </c>
      <c r="K52" s="34"/>
      <c r="L52" s="34"/>
      <c r="M52" s="34"/>
    </row>
    <row r="53" spans="1:13" ht="26.4" x14ac:dyDescent="0.3">
      <c r="A53" s="16" t="s">
        <v>158</v>
      </c>
      <c r="B53" s="5" t="s">
        <v>127</v>
      </c>
      <c r="C53" s="57">
        <v>24995712.699999999</v>
      </c>
      <c r="D53" s="74">
        <v>29100</v>
      </c>
      <c r="E53" s="26">
        <v>27847.599999999999</v>
      </c>
      <c r="F53" s="36">
        <f t="shared" si="24"/>
        <v>95.696219931271472</v>
      </c>
      <c r="G53" s="67">
        <v>28047.599999999999</v>
      </c>
      <c r="H53" s="36">
        <f t="shared" si="18"/>
        <v>100.71819474568724</v>
      </c>
      <c r="I53" s="67">
        <v>28347.599999999999</v>
      </c>
      <c r="J53" s="37">
        <f t="shared" si="6"/>
        <v>101.06961023403072</v>
      </c>
      <c r="K53" s="34"/>
      <c r="L53" s="34"/>
      <c r="M53" s="34"/>
    </row>
    <row r="54" spans="1:13" ht="10.199999999999999" customHeight="1" x14ac:dyDescent="0.3">
      <c r="A54" s="88"/>
      <c r="B54" s="89"/>
      <c r="C54" s="89"/>
      <c r="D54" s="89"/>
      <c r="E54" s="89"/>
      <c r="F54" s="89"/>
      <c r="G54" s="68"/>
      <c r="H54" s="36"/>
      <c r="I54" s="68"/>
      <c r="J54" s="37"/>
    </row>
    <row r="55" spans="1:13" ht="0.6" customHeight="1" x14ac:dyDescent="0.3">
      <c r="A55" s="15" t="s">
        <v>49</v>
      </c>
      <c r="B55" s="6" t="s">
        <v>128</v>
      </c>
      <c r="C55" s="55">
        <f>SUM(C56:C56)</f>
        <v>0</v>
      </c>
      <c r="D55" s="55">
        <f>SUM(D56:D56)</f>
        <v>0</v>
      </c>
      <c r="E55" s="9">
        <f>SUM(E56:E56)</f>
        <v>0</v>
      </c>
      <c r="F55" s="36"/>
      <c r="G55" s="51">
        <f>SUM(G56:G56)</f>
        <v>0</v>
      </c>
      <c r="H55" s="36" t="e">
        <f t="shared" si="18"/>
        <v>#DIV/0!</v>
      </c>
      <c r="I55" s="51">
        <f>SUM(I56:I56)</f>
        <v>0</v>
      </c>
      <c r="J55" s="37" t="e">
        <f t="shared" si="6"/>
        <v>#DIV/0!</v>
      </c>
    </row>
    <row r="56" spans="1:13" ht="26.4" hidden="1" x14ac:dyDescent="0.3">
      <c r="A56" s="16" t="s">
        <v>56</v>
      </c>
      <c r="B56" s="5" t="s">
        <v>135</v>
      </c>
      <c r="C56" s="54">
        <v>0</v>
      </c>
      <c r="D56" s="74">
        <v>0</v>
      </c>
      <c r="E56" s="26">
        <v>0</v>
      </c>
      <c r="F56" s="26"/>
      <c r="G56" s="67">
        <v>0</v>
      </c>
      <c r="H56" s="36" t="e">
        <f t="shared" si="18"/>
        <v>#DIV/0!</v>
      </c>
      <c r="I56" s="67">
        <v>0</v>
      </c>
      <c r="J56" s="37" t="e">
        <f t="shared" si="6"/>
        <v>#DIV/0!</v>
      </c>
      <c r="K56" s="34"/>
      <c r="L56" s="34"/>
      <c r="M56" s="34"/>
    </row>
    <row r="57" spans="1:13" ht="9.6" customHeight="1" x14ac:dyDescent="0.3">
      <c r="A57" s="88"/>
      <c r="B57" s="89"/>
      <c r="C57" s="89"/>
      <c r="D57" s="89"/>
      <c r="E57" s="89"/>
      <c r="F57" s="89"/>
      <c r="G57" s="68"/>
      <c r="H57" s="36"/>
      <c r="I57" s="68"/>
      <c r="J57" s="37"/>
    </row>
    <row r="58" spans="1:13" ht="25.95" customHeight="1" x14ac:dyDescent="0.3">
      <c r="A58" s="15" t="s">
        <v>57</v>
      </c>
      <c r="B58" s="6" t="s">
        <v>136</v>
      </c>
      <c r="C58" s="58">
        <f>SUM(C59:C62)</f>
        <v>75964176.629999995</v>
      </c>
      <c r="D58" s="55">
        <f t="shared" ref="D58:E58" si="25">SUM(D59:D62)</f>
        <v>67799</v>
      </c>
      <c r="E58" s="9">
        <f t="shared" si="25"/>
        <v>60100.9</v>
      </c>
      <c r="F58" s="36">
        <f>E58/D58*100</f>
        <v>88.645702738978443</v>
      </c>
      <c r="G58" s="51">
        <f t="shared" ref="G58" si="26">SUM(G59:G62)</f>
        <v>85396</v>
      </c>
      <c r="H58" s="36">
        <f t="shared" si="18"/>
        <v>142.08772248002941</v>
      </c>
      <c r="I58" s="51">
        <f t="shared" ref="I58" si="27">SUM(I59:I62)</f>
        <v>64383.7</v>
      </c>
      <c r="J58" s="37">
        <f t="shared" si="6"/>
        <v>75.394280762564989</v>
      </c>
    </row>
    <row r="59" spans="1:13" x14ac:dyDescent="0.3">
      <c r="A59" s="16" t="s">
        <v>58</v>
      </c>
      <c r="B59" s="5" t="s">
        <v>137</v>
      </c>
      <c r="C59" s="57">
        <v>11803935.98</v>
      </c>
      <c r="D59" s="74">
        <v>12294</v>
      </c>
      <c r="E59" s="26">
        <v>12200</v>
      </c>
      <c r="F59" s="36">
        <f t="shared" ref="F59:F62" si="28">E59/D59*100</f>
        <v>99.235399381812258</v>
      </c>
      <c r="G59" s="67">
        <v>12000</v>
      </c>
      <c r="H59" s="36">
        <f t="shared" si="18"/>
        <v>98.360655737704917</v>
      </c>
      <c r="I59" s="67">
        <v>12000</v>
      </c>
      <c r="J59" s="37">
        <f t="shared" si="6"/>
        <v>100</v>
      </c>
      <c r="K59" s="34"/>
      <c r="L59" s="34"/>
      <c r="M59" s="34"/>
    </row>
    <row r="60" spans="1:13" ht="25.5" customHeight="1" x14ac:dyDescent="0.3">
      <c r="A60" s="16" t="s">
        <v>60</v>
      </c>
      <c r="B60" s="5" t="s">
        <v>139</v>
      </c>
      <c r="C60" s="57">
        <v>21141074.449999999</v>
      </c>
      <c r="D60" s="74">
        <v>175</v>
      </c>
      <c r="E60" s="26">
        <v>11530</v>
      </c>
      <c r="F60" s="36">
        <f t="shared" si="28"/>
        <v>6588.5714285714284</v>
      </c>
      <c r="G60" s="67">
        <v>16387</v>
      </c>
      <c r="H60" s="36">
        <v>0</v>
      </c>
      <c r="I60" s="67">
        <v>11336</v>
      </c>
      <c r="J60" s="37">
        <f t="shared" si="6"/>
        <v>69.1767864770855</v>
      </c>
      <c r="K60" s="34"/>
      <c r="L60" s="34"/>
      <c r="M60" s="34"/>
    </row>
    <row r="61" spans="1:13" x14ac:dyDescent="0.3">
      <c r="A61" s="18" t="s">
        <v>61</v>
      </c>
      <c r="B61" s="5" t="s">
        <v>140</v>
      </c>
      <c r="C61" s="57">
        <v>42519166.200000003</v>
      </c>
      <c r="D61" s="74">
        <v>54830</v>
      </c>
      <c r="E61" s="26">
        <v>35870.9</v>
      </c>
      <c r="F61" s="36">
        <f t="shared" si="28"/>
        <v>65.422031734451949</v>
      </c>
      <c r="G61" s="67">
        <v>56509</v>
      </c>
      <c r="H61" s="36">
        <f t="shared" si="18"/>
        <v>157.53438023579</v>
      </c>
      <c r="I61" s="67">
        <v>40547.699999999997</v>
      </c>
      <c r="J61" s="37">
        <f t="shared" si="6"/>
        <v>71.754410801819176</v>
      </c>
      <c r="K61" s="34"/>
      <c r="L61" s="34"/>
      <c r="M61" s="34"/>
    </row>
    <row r="62" spans="1:13" ht="26.4" x14ac:dyDescent="0.3">
      <c r="A62" s="16" t="s">
        <v>62</v>
      </c>
      <c r="B62" s="5" t="s">
        <v>141</v>
      </c>
      <c r="C62" s="57">
        <v>500000</v>
      </c>
      <c r="D62" s="74">
        <v>500</v>
      </c>
      <c r="E62" s="26">
        <v>500</v>
      </c>
      <c r="F62" s="36">
        <f t="shared" si="28"/>
        <v>100</v>
      </c>
      <c r="G62" s="67">
        <v>500</v>
      </c>
      <c r="H62" s="36">
        <f t="shared" si="18"/>
        <v>100</v>
      </c>
      <c r="I62" s="67">
        <v>500</v>
      </c>
      <c r="J62" s="37">
        <f t="shared" si="6"/>
        <v>100</v>
      </c>
      <c r="K62" s="34"/>
      <c r="L62" s="34"/>
      <c r="M62" s="34"/>
    </row>
    <row r="63" spans="1:13" ht="10.199999999999999" customHeight="1" x14ac:dyDescent="0.3">
      <c r="A63" s="79"/>
      <c r="B63" s="80"/>
      <c r="C63" s="80"/>
      <c r="D63" s="80"/>
      <c r="E63" s="80"/>
      <c r="F63" s="80"/>
      <c r="G63" s="68"/>
      <c r="H63" s="36"/>
      <c r="I63" s="68"/>
      <c r="J63" s="37"/>
    </row>
    <row r="64" spans="1:13" ht="26.4" customHeight="1" x14ac:dyDescent="0.3">
      <c r="A64" s="15" t="s">
        <v>63</v>
      </c>
      <c r="B64" s="6" t="s">
        <v>142</v>
      </c>
      <c r="C64" s="58">
        <f>SUM(C65:C67)</f>
        <v>152283069.03</v>
      </c>
      <c r="D64" s="55">
        <f>SUM(D65:D67)</f>
        <v>112440</v>
      </c>
      <c r="E64" s="9">
        <f>SUM(E65:E67)</f>
        <v>108290</v>
      </c>
      <c r="F64" s="36">
        <f>E64/D64*100</f>
        <v>96.309142653859837</v>
      </c>
      <c r="G64" s="51">
        <f>SUM(G65:G67)</f>
        <v>108869</v>
      </c>
      <c r="H64" s="36">
        <f t="shared" si="18"/>
        <v>100.53467540862499</v>
      </c>
      <c r="I64" s="51">
        <f>SUM(I65:I67)</f>
        <v>108938</v>
      </c>
      <c r="J64" s="37">
        <f t="shared" si="6"/>
        <v>100.06337892329313</v>
      </c>
    </row>
    <row r="65" spans="1:13" x14ac:dyDescent="0.3">
      <c r="A65" s="16" t="s">
        <v>64</v>
      </c>
      <c r="B65" s="5" t="s">
        <v>143</v>
      </c>
      <c r="C65" s="57">
        <v>86867709.450000003</v>
      </c>
      <c r="D65" s="74">
        <v>65440</v>
      </c>
      <c r="E65" s="26">
        <v>80370</v>
      </c>
      <c r="F65" s="36">
        <f t="shared" ref="F65:F67" si="29">E65/D65*100</f>
        <v>122.81479217603912</v>
      </c>
      <c r="G65" s="67">
        <v>80700</v>
      </c>
      <c r="H65" s="36">
        <f t="shared" si="18"/>
        <v>100.41060097051138</v>
      </c>
      <c r="I65" s="67">
        <v>80500</v>
      </c>
      <c r="J65" s="37">
        <f t="shared" si="6"/>
        <v>99.752168525402723</v>
      </c>
      <c r="K65" s="34"/>
      <c r="L65" s="34"/>
      <c r="M65" s="34"/>
    </row>
    <row r="66" spans="1:13" x14ac:dyDescent="0.3">
      <c r="A66" s="16" t="s">
        <v>65</v>
      </c>
      <c r="B66" s="5" t="s">
        <v>144</v>
      </c>
      <c r="C66" s="57">
        <v>51003586.390000001</v>
      </c>
      <c r="D66" s="74">
        <v>36000</v>
      </c>
      <c r="E66" s="26">
        <v>5584</v>
      </c>
      <c r="F66" s="36">
        <f t="shared" si="29"/>
        <v>15.511111111111111</v>
      </c>
      <c r="G66" s="67">
        <v>5669</v>
      </c>
      <c r="H66" s="36">
        <f t="shared" si="18"/>
        <v>101.52220630372493</v>
      </c>
      <c r="I66" s="67">
        <v>5758</v>
      </c>
      <c r="J66" s="37">
        <f t="shared" si="6"/>
        <v>101.56994178867524</v>
      </c>
      <c r="K66" s="34"/>
      <c r="L66" s="34"/>
      <c r="M66" s="34"/>
    </row>
    <row r="67" spans="1:13" x14ac:dyDescent="0.3">
      <c r="A67" s="16" t="s">
        <v>66</v>
      </c>
      <c r="B67" s="5" t="s">
        <v>145</v>
      </c>
      <c r="C67" s="57">
        <v>14411773.189999999</v>
      </c>
      <c r="D67" s="74">
        <v>11000</v>
      </c>
      <c r="E67" s="26">
        <v>22336</v>
      </c>
      <c r="F67" s="36">
        <f t="shared" si="29"/>
        <v>203.05454545454546</v>
      </c>
      <c r="G67" s="67">
        <v>22500</v>
      </c>
      <c r="H67" s="36">
        <f t="shared" si="18"/>
        <v>100.73424068767909</v>
      </c>
      <c r="I67" s="67">
        <v>22680</v>
      </c>
      <c r="J67" s="37">
        <f t="shared" si="6"/>
        <v>100.8</v>
      </c>
      <c r="K67" s="34"/>
      <c r="L67" s="34"/>
      <c r="M67" s="34"/>
    </row>
    <row r="68" spans="1:13" ht="9.6" customHeight="1" x14ac:dyDescent="0.3">
      <c r="A68" s="79"/>
      <c r="B68" s="80"/>
      <c r="C68" s="80"/>
      <c r="D68" s="80"/>
      <c r="E68" s="80"/>
      <c r="F68" s="80"/>
      <c r="G68" s="68"/>
      <c r="H68" s="36"/>
      <c r="I68" s="68"/>
      <c r="J68" s="37"/>
    </row>
    <row r="69" spans="1:13" ht="28.2" customHeight="1" x14ac:dyDescent="0.3">
      <c r="A69" s="15" t="s">
        <v>68</v>
      </c>
      <c r="B69" s="6" t="s">
        <v>147</v>
      </c>
      <c r="C69" s="58">
        <f>SUM(C70:C71)</f>
        <v>14742985.52</v>
      </c>
      <c r="D69" s="55">
        <f>SUM(D70:D71)</f>
        <v>19950</v>
      </c>
      <c r="E69" s="9">
        <f>SUM(E70:E71)</f>
        <v>10200</v>
      </c>
      <c r="F69" s="36">
        <f>E69/D69*100</f>
        <v>51.127819548872175</v>
      </c>
      <c r="G69" s="51">
        <f>SUM(G70:G71)</f>
        <v>10200</v>
      </c>
      <c r="H69" s="36">
        <f t="shared" si="18"/>
        <v>100</v>
      </c>
      <c r="I69" s="51">
        <f>SUM(I70:I71)</f>
        <v>9400</v>
      </c>
      <c r="J69" s="37">
        <f t="shared" si="6"/>
        <v>92.156862745098039</v>
      </c>
    </row>
    <row r="70" spans="1:13" ht="26.4" x14ac:dyDescent="0.3">
      <c r="A70" s="16" t="s">
        <v>70</v>
      </c>
      <c r="B70" s="5" t="s">
        <v>149</v>
      </c>
      <c r="C70" s="57">
        <v>3529623.52</v>
      </c>
      <c r="D70" s="74">
        <v>8010</v>
      </c>
      <c r="E70" s="26">
        <v>5000</v>
      </c>
      <c r="F70" s="36">
        <f t="shared" ref="F70:F71" si="30">E70/D70*100</f>
        <v>62.421972534332085</v>
      </c>
      <c r="G70" s="67">
        <v>5000</v>
      </c>
      <c r="H70" s="36">
        <f t="shared" si="18"/>
        <v>100</v>
      </c>
      <c r="I70" s="67">
        <v>4500</v>
      </c>
      <c r="J70" s="37">
        <f t="shared" si="6"/>
        <v>90</v>
      </c>
      <c r="K70" s="34"/>
      <c r="L70" s="34"/>
      <c r="M70" s="34"/>
    </row>
    <row r="71" spans="1:13" ht="27" thickBot="1" x14ac:dyDescent="0.35">
      <c r="A71" s="16" t="s">
        <v>71</v>
      </c>
      <c r="B71" s="5" t="s">
        <v>150</v>
      </c>
      <c r="C71" s="62">
        <v>11213362</v>
      </c>
      <c r="D71" s="74">
        <v>11940</v>
      </c>
      <c r="E71" s="26">
        <v>5200</v>
      </c>
      <c r="F71" s="36">
        <f t="shared" si="30"/>
        <v>43.551088777219434</v>
      </c>
      <c r="G71" s="67">
        <v>5200</v>
      </c>
      <c r="H71" s="36">
        <f t="shared" si="18"/>
        <v>100</v>
      </c>
      <c r="I71" s="67">
        <v>4900</v>
      </c>
      <c r="J71" s="37">
        <f t="shared" si="6"/>
        <v>94.230769230769226</v>
      </c>
      <c r="K71" s="34"/>
      <c r="L71" s="34"/>
      <c r="M71" s="34"/>
    </row>
    <row r="72" spans="1:13" ht="9.6" customHeight="1" x14ac:dyDescent="0.3">
      <c r="A72" s="79"/>
      <c r="B72" s="80"/>
      <c r="C72" s="80"/>
      <c r="D72" s="80"/>
      <c r="E72" s="80"/>
      <c r="F72" s="80"/>
      <c r="G72" s="68"/>
      <c r="H72" s="36"/>
      <c r="I72" s="68"/>
      <c r="J72" s="37"/>
    </row>
    <row r="73" spans="1:13" ht="30.6" customHeight="1" x14ac:dyDescent="0.3">
      <c r="A73" s="15" t="s">
        <v>72</v>
      </c>
      <c r="B73" s="6" t="s">
        <v>151</v>
      </c>
      <c r="C73" s="55">
        <f>SUM(C74)</f>
        <v>0</v>
      </c>
      <c r="D73" s="55">
        <f t="shared" ref="D73:E73" si="31">SUM(D74)</f>
        <v>26</v>
      </c>
      <c r="E73" s="9">
        <f t="shared" si="31"/>
        <v>300</v>
      </c>
      <c r="F73" s="36">
        <v>0</v>
      </c>
      <c r="G73" s="51">
        <f t="shared" ref="G73" si="32">SUM(G74)</f>
        <v>200</v>
      </c>
      <c r="H73" s="36">
        <f t="shared" si="18"/>
        <v>66.666666666666657</v>
      </c>
      <c r="I73" s="51">
        <f t="shared" ref="I73" si="33">SUM(I74)</f>
        <v>200</v>
      </c>
      <c r="J73" s="37">
        <f t="shared" si="6"/>
        <v>100</v>
      </c>
    </row>
    <row r="74" spans="1:13" ht="28.2" customHeight="1" x14ac:dyDescent="0.3">
      <c r="A74" s="16" t="s">
        <v>73</v>
      </c>
      <c r="B74" s="5" t="s">
        <v>152</v>
      </c>
      <c r="C74" s="54">
        <v>0</v>
      </c>
      <c r="D74" s="75">
        <v>26</v>
      </c>
      <c r="E74" s="26">
        <v>300</v>
      </c>
      <c r="F74" s="36">
        <v>0</v>
      </c>
      <c r="G74" s="67">
        <v>200</v>
      </c>
      <c r="H74" s="36">
        <f t="shared" si="18"/>
        <v>66.666666666666657</v>
      </c>
      <c r="I74" s="67">
        <v>200</v>
      </c>
      <c r="J74" s="37">
        <f t="shared" si="6"/>
        <v>100</v>
      </c>
      <c r="K74" s="34"/>
      <c r="L74" s="34"/>
      <c r="M74" s="34"/>
    </row>
    <row r="75" spans="1:13" ht="7.95" customHeight="1" x14ac:dyDescent="0.3">
      <c r="A75" s="79"/>
      <c r="B75" s="80"/>
      <c r="C75" s="80"/>
      <c r="D75" s="80"/>
      <c r="E75" s="80"/>
      <c r="F75" s="80"/>
      <c r="G75" s="81"/>
      <c r="H75" s="81"/>
      <c r="I75" s="81"/>
      <c r="J75" s="82"/>
    </row>
    <row r="76" spans="1:13" ht="8.4" customHeight="1" thickBot="1" x14ac:dyDescent="0.35">
      <c r="A76" s="83"/>
      <c r="B76" s="84"/>
      <c r="C76" s="84"/>
      <c r="D76" s="84"/>
      <c r="E76" s="84"/>
      <c r="F76" s="84"/>
      <c r="G76" s="85"/>
      <c r="H76" s="85"/>
      <c r="I76" s="85"/>
      <c r="J76" s="86"/>
    </row>
    <row r="77" spans="1:13" ht="24" customHeight="1" thickBot="1" x14ac:dyDescent="0.35">
      <c r="A77" s="47" t="s">
        <v>77</v>
      </c>
      <c r="B77" s="48"/>
      <c r="C77" s="63">
        <f>C7+C16+C20+C25+C33+C39+C44+C51+C55+C58+C64+C69+C73</f>
        <v>3616459465.7900014</v>
      </c>
      <c r="D77" s="77">
        <f t="shared" ref="D77:I77" si="34">D7+D16+D20+D25+D33+D39+D44+D51+D55+D58+D64+D69+D73</f>
        <v>4487963</v>
      </c>
      <c r="E77" s="49">
        <f t="shared" si="34"/>
        <v>3996975.9999999995</v>
      </c>
      <c r="F77" s="50">
        <f>E77/D77*100</f>
        <v>89.059914263999048</v>
      </c>
      <c r="G77" s="46">
        <f t="shared" si="34"/>
        <v>3756680.6190000004</v>
      </c>
      <c r="H77" s="50">
        <f>G77/E77*100</f>
        <v>93.988070456264964</v>
      </c>
      <c r="I77" s="46">
        <f t="shared" si="34"/>
        <v>4544493.3920000009</v>
      </c>
      <c r="J77" s="41">
        <f>I77/G77*100</f>
        <v>120.97098084451241</v>
      </c>
    </row>
    <row r="78" spans="1:13" ht="15.6" hidden="1" customHeight="1" thickBot="1" x14ac:dyDescent="0.35">
      <c r="A78" s="43" t="s">
        <v>182</v>
      </c>
      <c r="B78" s="44"/>
      <c r="C78" s="56">
        <v>0</v>
      </c>
      <c r="D78" s="56">
        <v>0</v>
      </c>
      <c r="E78" s="45"/>
      <c r="F78" s="50" t="e">
        <f t="shared" ref="F78:F79" si="35">E78/D78*100</f>
        <v>#DIV/0!</v>
      </c>
      <c r="G78" s="70"/>
      <c r="H78" s="50" t="e">
        <f t="shared" ref="H78:H79" si="36">G78/E78*100</f>
        <v>#DIV/0!</v>
      </c>
      <c r="I78" s="70"/>
      <c r="J78" s="41" t="e">
        <f t="shared" ref="J78:J79" si="37">I78/G78*100</f>
        <v>#DIV/0!</v>
      </c>
    </row>
    <row r="79" spans="1:13" ht="27" thickBot="1" x14ac:dyDescent="0.35">
      <c r="A79" s="40" t="s">
        <v>183</v>
      </c>
      <c r="B79" s="42"/>
      <c r="C79" s="64">
        <f>C77+C78</f>
        <v>3616459465.7900014</v>
      </c>
      <c r="D79" s="78">
        <f t="shared" ref="D79:I79" si="38">D77+D78</f>
        <v>4487963</v>
      </c>
      <c r="E79" s="46">
        <f t="shared" si="38"/>
        <v>3996975.9999999995</v>
      </c>
      <c r="F79" s="50">
        <f t="shared" si="35"/>
        <v>89.059914263999048</v>
      </c>
      <c r="G79" s="46">
        <f t="shared" si="38"/>
        <v>3756680.6190000004</v>
      </c>
      <c r="H79" s="50">
        <f t="shared" si="36"/>
        <v>93.988070456264964</v>
      </c>
      <c r="I79" s="46">
        <f t="shared" si="38"/>
        <v>4544493.3920000009</v>
      </c>
      <c r="J79" s="41">
        <f t="shared" si="37"/>
        <v>120.97098084451241</v>
      </c>
    </row>
  </sheetData>
  <mergeCells count="23">
    <mergeCell ref="A6:J6"/>
    <mergeCell ref="A3:A5"/>
    <mergeCell ref="B3:B5"/>
    <mergeCell ref="C3:C5"/>
    <mergeCell ref="D3:D5"/>
    <mergeCell ref="E3:F4"/>
    <mergeCell ref="G3:H4"/>
    <mergeCell ref="A75:J75"/>
    <mergeCell ref="A76:J76"/>
    <mergeCell ref="A1:J1"/>
    <mergeCell ref="A72:F72"/>
    <mergeCell ref="A43:F43"/>
    <mergeCell ref="A50:F50"/>
    <mergeCell ref="A54:F54"/>
    <mergeCell ref="A57:F57"/>
    <mergeCell ref="A63:F63"/>
    <mergeCell ref="A68:F68"/>
    <mergeCell ref="A15:F15"/>
    <mergeCell ref="A19:F19"/>
    <mergeCell ref="A24:F24"/>
    <mergeCell ref="A32:F32"/>
    <mergeCell ref="A38:F38"/>
    <mergeCell ref="I3:J4"/>
  </mergeCells>
  <pageMargins left="0.11811023622047245" right="0.11811023622047245" top="0.15748031496062992" bottom="0.35433070866141736" header="0.11811023622047245" footer="0.11811023622047245"/>
  <pageSetup paperSize="9" scale="96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>
      <selection activeCell="P101" sqref="P101"/>
    </sheetView>
  </sheetViews>
  <sheetFormatPr defaultColWidth="9.109375" defaultRowHeight="14.4" x14ac:dyDescent="0.3"/>
  <cols>
    <col min="1" max="1" width="35.5546875" style="1" customWidth="1"/>
    <col min="2" max="2" width="7.33203125" style="2" customWidth="1"/>
    <col min="3" max="3" width="10.33203125" style="11" customWidth="1"/>
    <col min="4" max="4" width="13.88671875" style="31" customWidth="1"/>
    <col min="5" max="5" width="12.88671875" style="2" customWidth="1"/>
    <col min="6" max="6" width="13.33203125" style="2" hidden="1" customWidth="1"/>
    <col min="7" max="7" width="13.5546875" style="2" customWidth="1"/>
    <col min="8" max="8" width="14" style="2" customWidth="1"/>
    <col min="9" max="16384" width="9.109375" style="1"/>
  </cols>
  <sheetData>
    <row r="1" spans="1:8" ht="46.2" customHeight="1" x14ac:dyDescent="0.3">
      <c r="A1" s="87" t="s">
        <v>171</v>
      </c>
      <c r="B1" s="87"/>
      <c r="C1" s="87"/>
      <c r="D1" s="87"/>
      <c r="E1" s="87"/>
      <c r="F1" s="87"/>
      <c r="G1" s="87"/>
      <c r="H1" s="87"/>
    </row>
    <row r="2" spans="1:8" ht="15" thickBot="1" x14ac:dyDescent="0.35"/>
    <row r="3" spans="1:8" ht="14.4" customHeight="1" x14ac:dyDescent="0.3">
      <c r="A3" s="99" t="s">
        <v>0</v>
      </c>
      <c r="B3" s="102" t="s">
        <v>1</v>
      </c>
      <c r="C3" s="117" t="s">
        <v>172</v>
      </c>
      <c r="D3" s="120" t="s">
        <v>177</v>
      </c>
      <c r="E3" s="111" t="s">
        <v>178</v>
      </c>
      <c r="F3" s="123"/>
      <c r="G3" s="123"/>
      <c r="H3" s="112"/>
    </row>
    <row r="4" spans="1:8" ht="12.75" customHeight="1" x14ac:dyDescent="0.3">
      <c r="A4" s="100"/>
      <c r="B4" s="103"/>
      <c r="C4" s="118"/>
      <c r="D4" s="121"/>
      <c r="E4" s="113"/>
      <c r="F4" s="124"/>
      <c r="G4" s="124"/>
      <c r="H4" s="114"/>
    </row>
    <row r="5" spans="1:8" ht="51" customHeight="1" x14ac:dyDescent="0.3">
      <c r="A5" s="115"/>
      <c r="B5" s="116"/>
      <c r="C5" s="119"/>
      <c r="D5" s="122"/>
      <c r="E5" s="12" t="s">
        <v>179</v>
      </c>
      <c r="F5" s="13"/>
      <c r="G5" s="12" t="s">
        <v>180</v>
      </c>
      <c r="H5" s="12" t="s">
        <v>181</v>
      </c>
    </row>
    <row r="6" spans="1:8" ht="12" customHeight="1" x14ac:dyDescent="0.3">
      <c r="A6" s="125"/>
      <c r="B6" s="126"/>
      <c r="C6" s="126"/>
      <c r="D6" s="126"/>
      <c r="E6" s="126"/>
      <c r="F6" s="126"/>
      <c r="G6" s="126"/>
      <c r="H6" s="126"/>
    </row>
    <row r="7" spans="1:8" x14ac:dyDescent="0.3">
      <c r="A7" s="15" t="s">
        <v>2</v>
      </c>
      <c r="B7" s="6" t="s">
        <v>78</v>
      </c>
      <c r="C7" s="9">
        <f>SUM(C8:C18)</f>
        <v>24100.036091950002</v>
      </c>
      <c r="D7" s="27">
        <f>SUM(D8:D18)</f>
        <v>32607.904999999999</v>
      </c>
      <c r="E7" s="9">
        <f t="shared" ref="E7" si="0">SUM(E8:E18)</f>
        <v>51491.769</v>
      </c>
      <c r="F7" s="3"/>
      <c r="G7" s="9">
        <f t="shared" ref="G7:H7" si="1">SUM(G8:G18)</f>
        <v>51170.165000000001</v>
      </c>
      <c r="H7" s="9">
        <f t="shared" si="1"/>
        <v>68020.702999999994</v>
      </c>
    </row>
    <row r="8" spans="1:8" ht="39.6" x14ac:dyDescent="0.3">
      <c r="A8" s="16" t="s">
        <v>3</v>
      </c>
      <c r="B8" s="5" t="s">
        <v>79</v>
      </c>
      <c r="C8" s="10">
        <v>841.66754423999998</v>
      </c>
      <c r="D8" s="28">
        <v>965.25199999999995</v>
      </c>
      <c r="E8" s="26">
        <v>812.97400000000005</v>
      </c>
      <c r="F8" s="7"/>
      <c r="G8" s="26">
        <v>812.97400000000005</v>
      </c>
      <c r="H8" s="26">
        <v>812.97400000000005</v>
      </c>
    </row>
    <row r="9" spans="1:8" ht="66" x14ac:dyDescent="0.3">
      <c r="A9" s="16" t="s">
        <v>4</v>
      </c>
      <c r="B9" s="5" t="s">
        <v>80</v>
      </c>
      <c r="C9" s="10">
        <v>1653.5042396099998</v>
      </c>
      <c r="D9" s="28">
        <v>1944.308</v>
      </c>
      <c r="E9" s="26">
        <v>1815.07</v>
      </c>
      <c r="F9" s="7"/>
      <c r="G9" s="26">
        <v>1819.5640000000001</v>
      </c>
      <c r="H9" s="26">
        <v>1850.3030000000001</v>
      </c>
    </row>
    <row r="10" spans="1:8" ht="66" x14ac:dyDescent="0.3">
      <c r="A10" s="16" t="s">
        <v>5</v>
      </c>
      <c r="B10" s="5" t="s">
        <v>81</v>
      </c>
      <c r="C10" s="10">
        <v>343.12551363999995</v>
      </c>
      <c r="D10" s="28">
        <v>372.95299999999997</v>
      </c>
      <c r="E10" s="26">
        <v>338.06799999999998</v>
      </c>
      <c r="F10" s="7"/>
      <c r="G10" s="26">
        <v>337.447</v>
      </c>
      <c r="H10" s="26">
        <v>337.41500000000002</v>
      </c>
    </row>
    <row r="11" spans="1:8" x14ac:dyDescent="0.3">
      <c r="A11" s="16" t="s">
        <v>6</v>
      </c>
      <c r="B11" s="5" t="s">
        <v>82</v>
      </c>
      <c r="C11" s="10">
        <v>1951.2133132399999</v>
      </c>
      <c r="D11" s="28">
        <v>2203</v>
      </c>
      <c r="E11" s="26">
        <v>2307.4340000000002</v>
      </c>
      <c r="F11" s="7"/>
      <c r="G11" s="26">
        <v>2302.2449999999999</v>
      </c>
      <c r="H11" s="26">
        <v>2297.2159999999999</v>
      </c>
    </row>
    <row r="12" spans="1:8" ht="52.8" x14ac:dyDescent="0.3">
      <c r="A12" s="16" t="s">
        <v>7</v>
      </c>
      <c r="B12" s="5" t="s">
        <v>83</v>
      </c>
      <c r="C12" s="10">
        <v>1455.4038428499998</v>
      </c>
      <c r="D12" s="28">
        <v>1553.954</v>
      </c>
      <c r="E12" s="26">
        <v>1419</v>
      </c>
      <c r="F12" s="7"/>
      <c r="G12" s="26">
        <v>1419.2370000000001</v>
      </c>
      <c r="H12" s="26">
        <v>1419.4939999999999</v>
      </c>
    </row>
    <row r="13" spans="1:8" ht="26.4" x14ac:dyDescent="0.3">
      <c r="A13" s="16" t="s">
        <v>8</v>
      </c>
      <c r="B13" s="5" t="s">
        <v>84</v>
      </c>
      <c r="C13" s="10">
        <v>1662.65311772</v>
      </c>
      <c r="D13" s="28">
        <v>261.13499999999999</v>
      </c>
      <c r="E13" s="26">
        <v>240.94399999999999</v>
      </c>
      <c r="F13" s="8"/>
      <c r="G13" s="26">
        <v>241.33699999999999</v>
      </c>
      <c r="H13" s="26">
        <v>241.744</v>
      </c>
    </row>
    <row r="14" spans="1:8" ht="26.4" x14ac:dyDescent="0.3">
      <c r="A14" s="16" t="s">
        <v>161</v>
      </c>
      <c r="B14" s="5" t="s">
        <v>162</v>
      </c>
      <c r="C14" s="10">
        <v>0.62346000000000001</v>
      </c>
      <c r="D14" s="28">
        <v>0.624</v>
      </c>
      <c r="E14" s="26">
        <v>0.624</v>
      </c>
      <c r="F14" s="8"/>
      <c r="G14" s="26">
        <v>0.624</v>
      </c>
      <c r="H14" s="26">
        <v>0.624</v>
      </c>
    </row>
    <row r="15" spans="1:8" x14ac:dyDescent="0.3">
      <c r="A15" s="16" t="s">
        <v>9</v>
      </c>
      <c r="B15" s="5" t="s">
        <v>85</v>
      </c>
      <c r="C15" s="10">
        <v>10</v>
      </c>
      <c r="D15" s="28">
        <v>0</v>
      </c>
      <c r="E15" s="26">
        <v>10</v>
      </c>
      <c r="F15" s="7"/>
      <c r="G15" s="26">
        <v>10</v>
      </c>
      <c r="H15" s="26">
        <v>10</v>
      </c>
    </row>
    <row r="16" spans="1:8" x14ac:dyDescent="0.3">
      <c r="A16" s="16" t="s">
        <v>10</v>
      </c>
      <c r="B16" s="5" t="s">
        <v>86</v>
      </c>
      <c r="C16" s="10">
        <v>0</v>
      </c>
      <c r="D16" s="28">
        <v>650</v>
      </c>
      <c r="E16" s="26">
        <v>550</v>
      </c>
      <c r="F16" s="7"/>
      <c r="G16" s="26">
        <v>550</v>
      </c>
      <c r="H16" s="26">
        <v>550</v>
      </c>
    </row>
    <row r="17" spans="1:8" ht="26.4" x14ac:dyDescent="0.3">
      <c r="A17" s="16" t="s">
        <v>11</v>
      </c>
      <c r="B17" s="5" t="s">
        <v>87</v>
      </c>
      <c r="C17" s="10">
        <v>77.722594180000002</v>
      </c>
      <c r="D17" s="28">
        <v>68.795000000000002</v>
      </c>
      <c r="E17" s="26">
        <v>120.5</v>
      </c>
      <c r="F17" s="7"/>
      <c r="G17" s="26">
        <v>70.5</v>
      </c>
      <c r="H17" s="26">
        <v>70.5</v>
      </c>
    </row>
    <row r="18" spans="1:8" x14ac:dyDescent="0.3">
      <c r="A18" s="16" t="s">
        <v>12</v>
      </c>
      <c r="B18" s="5" t="s">
        <v>88</v>
      </c>
      <c r="C18" s="10">
        <v>16104.12246647</v>
      </c>
      <c r="D18" s="28">
        <v>24587.883999999998</v>
      </c>
      <c r="E18" s="26">
        <v>43877.154999999999</v>
      </c>
      <c r="F18" s="7"/>
      <c r="G18" s="26">
        <v>43606.237000000001</v>
      </c>
      <c r="H18" s="26">
        <v>60430.432999999997</v>
      </c>
    </row>
    <row r="19" spans="1:8" x14ac:dyDescent="0.3">
      <c r="A19" s="79"/>
      <c r="B19" s="80"/>
      <c r="C19" s="80"/>
      <c r="D19" s="80"/>
      <c r="E19" s="80"/>
      <c r="F19" s="80"/>
      <c r="G19" s="1"/>
      <c r="H19" s="1"/>
    </row>
    <row r="20" spans="1:8" x14ac:dyDescent="0.3">
      <c r="A20" s="15" t="s">
        <v>13</v>
      </c>
      <c r="B20" s="6" t="s">
        <v>89</v>
      </c>
      <c r="C20" s="9">
        <f>C21+C22</f>
        <v>167.55545699000001</v>
      </c>
      <c r="D20" s="27">
        <f>SUM(D21:D22)</f>
        <v>189.928</v>
      </c>
      <c r="E20" s="9">
        <f t="shared" ref="E20" si="2">E21+E22</f>
        <v>133.50900000000001</v>
      </c>
      <c r="F20" s="3"/>
      <c r="G20" s="9">
        <f t="shared" ref="G20:H20" si="3">G21+G22</f>
        <v>127.158</v>
      </c>
      <c r="H20" s="9">
        <f t="shared" si="3"/>
        <v>133.149</v>
      </c>
    </row>
    <row r="21" spans="1:8" ht="26.4" x14ac:dyDescent="0.3">
      <c r="A21" s="16" t="s">
        <v>14</v>
      </c>
      <c r="B21" s="5" t="s">
        <v>90</v>
      </c>
      <c r="C21" s="10">
        <v>167.55545699000001</v>
      </c>
      <c r="D21" s="33">
        <v>173.12100000000001</v>
      </c>
      <c r="E21" s="26">
        <v>120.45</v>
      </c>
      <c r="F21" s="7"/>
      <c r="G21" s="26">
        <v>122.374</v>
      </c>
      <c r="H21" s="26">
        <v>128.36500000000001</v>
      </c>
    </row>
    <row r="22" spans="1:8" x14ac:dyDescent="0.3">
      <c r="A22" s="16" t="s">
        <v>15</v>
      </c>
      <c r="B22" s="5" t="s">
        <v>91</v>
      </c>
      <c r="C22" s="10">
        <v>0</v>
      </c>
      <c r="D22" s="33">
        <v>16.806999999999999</v>
      </c>
      <c r="E22" s="26">
        <v>13.058999999999999</v>
      </c>
      <c r="F22" s="7"/>
      <c r="G22" s="26">
        <v>4.7839999999999998</v>
      </c>
      <c r="H22" s="26">
        <v>4.7839999999999998</v>
      </c>
    </row>
    <row r="23" spans="1:8" ht="15.6" customHeight="1" x14ac:dyDescent="0.3">
      <c r="A23" s="79"/>
      <c r="B23" s="80"/>
      <c r="C23" s="80"/>
      <c r="D23" s="80"/>
      <c r="E23" s="80"/>
      <c r="F23" s="80"/>
      <c r="G23" s="1"/>
      <c r="H23" s="1"/>
    </row>
    <row r="24" spans="1:8" ht="26.4" x14ac:dyDescent="0.3">
      <c r="A24" s="15" t="s">
        <v>16</v>
      </c>
      <c r="B24" s="6" t="s">
        <v>92</v>
      </c>
      <c r="C24" s="9">
        <f>SUM(C25:C27)</f>
        <v>8751.9552709199997</v>
      </c>
      <c r="D24" s="27">
        <f>SUM(D25:D27)</f>
        <v>10662.915999999999</v>
      </c>
      <c r="E24" s="9">
        <f t="shared" ref="E24" si="4">SUM(E25:E27)</f>
        <v>10710.191999999999</v>
      </c>
      <c r="F24" s="3"/>
      <c r="G24" s="9">
        <f t="shared" ref="G24:H24" si="5">SUM(G25:G27)</f>
        <v>10760.151</v>
      </c>
      <c r="H24" s="9">
        <f t="shared" si="5"/>
        <v>10543.808000000001</v>
      </c>
    </row>
    <row r="25" spans="1:8" ht="52.8" x14ac:dyDescent="0.3">
      <c r="A25" s="16" t="s">
        <v>157</v>
      </c>
      <c r="B25" s="5" t="s">
        <v>93</v>
      </c>
      <c r="C25" s="10">
        <v>1383.7630441500003</v>
      </c>
      <c r="D25" s="28">
        <v>2088.4499999999998</v>
      </c>
      <c r="E25" s="26">
        <v>2307.4679999999998</v>
      </c>
      <c r="F25" s="7"/>
      <c r="G25" s="26">
        <v>2225.3209999999999</v>
      </c>
      <c r="H25" s="26">
        <v>2025.17</v>
      </c>
    </row>
    <row r="26" spans="1:8" x14ac:dyDescent="0.3">
      <c r="A26" s="16" t="s">
        <v>17</v>
      </c>
      <c r="B26" s="5" t="s">
        <v>94</v>
      </c>
      <c r="C26" s="10">
        <v>5858.9496037899999</v>
      </c>
      <c r="D26" s="28">
        <v>7018.2569999999996</v>
      </c>
      <c r="E26" s="26">
        <v>7062.33</v>
      </c>
      <c r="F26" s="7"/>
      <c r="G26" s="26">
        <v>7070.5630000000001</v>
      </c>
      <c r="H26" s="26">
        <v>7169.799</v>
      </c>
    </row>
    <row r="27" spans="1:8" ht="39.6" x14ac:dyDescent="0.3">
      <c r="A27" s="16" t="s">
        <v>18</v>
      </c>
      <c r="B27" s="5" t="s">
        <v>95</v>
      </c>
      <c r="C27" s="10">
        <v>1509.2426229800001</v>
      </c>
      <c r="D27" s="28">
        <v>1556.2090000000001</v>
      </c>
      <c r="E27" s="26">
        <v>1340.394</v>
      </c>
      <c r="F27" s="7"/>
      <c r="G27" s="26">
        <v>1464.2670000000001</v>
      </c>
      <c r="H27" s="26">
        <v>1348.8389999999999</v>
      </c>
    </row>
    <row r="28" spans="1:8" x14ac:dyDescent="0.3">
      <c r="A28" s="79"/>
      <c r="B28" s="80"/>
      <c r="C28" s="80"/>
      <c r="D28" s="80"/>
      <c r="E28" s="80"/>
      <c r="F28" s="80"/>
      <c r="G28" s="1"/>
      <c r="H28" s="1"/>
    </row>
    <row r="29" spans="1:8" x14ac:dyDescent="0.3">
      <c r="A29" s="15" t="s">
        <v>19</v>
      </c>
      <c r="B29" s="6" t="s">
        <v>96</v>
      </c>
      <c r="C29" s="9">
        <f>SUM(C30:C40)</f>
        <v>102968.55706394</v>
      </c>
      <c r="D29" s="27">
        <f>SUM(D30:D40)</f>
        <v>148493.13199999998</v>
      </c>
      <c r="E29" s="9">
        <f t="shared" ref="E29" si="6">SUM(E30:E40)</f>
        <v>107594.97</v>
      </c>
      <c r="F29" s="3"/>
      <c r="G29" s="9">
        <f>SUM(G30:G40)</f>
        <v>128738.68100000001</v>
      </c>
      <c r="H29" s="9">
        <f>SUM(H30:H40)</f>
        <v>114900.52799999999</v>
      </c>
    </row>
    <row r="30" spans="1:8" x14ac:dyDescent="0.3">
      <c r="A30" s="16" t="s">
        <v>20</v>
      </c>
      <c r="B30" s="5" t="s">
        <v>97</v>
      </c>
      <c r="C30" s="10">
        <v>2549.6684956999998</v>
      </c>
      <c r="D30" s="32">
        <v>2986.9160000000002</v>
      </c>
      <c r="E30" s="26">
        <v>3050.6190000000001</v>
      </c>
      <c r="F30" s="8"/>
      <c r="G30" s="26">
        <v>3035.5369999999998</v>
      </c>
      <c r="H30" s="26">
        <v>3051.0929999999998</v>
      </c>
    </row>
    <row r="31" spans="1:8" x14ac:dyDescent="0.3">
      <c r="A31" s="18" t="s">
        <v>21</v>
      </c>
      <c r="B31" s="5" t="s">
        <v>98</v>
      </c>
      <c r="C31" s="10">
        <v>121.36641761</v>
      </c>
      <c r="D31" s="32">
        <v>176.77500000000001</v>
      </c>
      <c r="E31" s="26">
        <v>151.03200000000001</v>
      </c>
      <c r="F31" s="7"/>
      <c r="G31" s="26">
        <v>150.964</v>
      </c>
      <c r="H31" s="26">
        <v>150.816</v>
      </c>
    </row>
    <row r="32" spans="1:8" ht="26.4" x14ac:dyDescent="0.3">
      <c r="A32" s="16" t="s">
        <v>22</v>
      </c>
      <c r="B32" s="5" t="s">
        <v>99</v>
      </c>
      <c r="C32" s="10">
        <v>1.3331100499999999</v>
      </c>
      <c r="D32" s="28">
        <v>4.202</v>
      </c>
      <c r="E32" s="26">
        <v>25.850999999999999</v>
      </c>
      <c r="F32" s="7"/>
      <c r="G32" s="26">
        <v>25.850999999999999</v>
      </c>
      <c r="H32" s="26">
        <v>25.850999999999999</v>
      </c>
    </row>
    <row r="33" spans="1:8" x14ac:dyDescent="0.3">
      <c r="A33" s="16" t="s">
        <v>23</v>
      </c>
      <c r="B33" s="5" t="s">
        <v>100</v>
      </c>
      <c r="C33" s="10">
        <v>8603.9304244899995</v>
      </c>
      <c r="D33" s="32">
        <v>6764.4340000000002</v>
      </c>
      <c r="E33" s="26">
        <v>8129.1639999999998</v>
      </c>
      <c r="F33" s="7"/>
      <c r="G33" s="26">
        <v>8870.6740000000009</v>
      </c>
      <c r="H33" s="26">
        <v>7884.5969999999998</v>
      </c>
    </row>
    <row r="34" spans="1:8" x14ac:dyDescent="0.3">
      <c r="A34" s="16" t="s">
        <v>24</v>
      </c>
      <c r="B34" s="5" t="s">
        <v>101</v>
      </c>
      <c r="C34" s="10">
        <v>847.30899305999992</v>
      </c>
      <c r="D34" s="28">
        <v>341.76900000000001</v>
      </c>
      <c r="E34" s="26">
        <v>554.88900000000001</v>
      </c>
      <c r="F34" s="7"/>
      <c r="G34" s="26">
        <v>755.303</v>
      </c>
      <c r="H34" s="26">
        <v>614.13800000000003</v>
      </c>
    </row>
    <row r="35" spans="1:8" x14ac:dyDescent="0.3">
      <c r="A35" s="16" t="s">
        <v>25</v>
      </c>
      <c r="B35" s="5" t="s">
        <v>102</v>
      </c>
      <c r="C35" s="10">
        <v>2697.65613003</v>
      </c>
      <c r="D35" s="28">
        <v>2939.7350000000001</v>
      </c>
      <c r="E35" s="26">
        <v>3045.4540000000002</v>
      </c>
      <c r="F35" s="7"/>
      <c r="G35" s="26">
        <v>3055.8609999999999</v>
      </c>
      <c r="H35" s="26">
        <v>3011.518</v>
      </c>
    </row>
    <row r="36" spans="1:8" x14ac:dyDescent="0.3">
      <c r="A36" s="16" t="s">
        <v>26</v>
      </c>
      <c r="B36" s="5" t="s">
        <v>103</v>
      </c>
      <c r="C36" s="10">
        <v>6372.9820738099997</v>
      </c>
      <c r="D36" s="28">
        <v>13276.844999999999</v>
      </c>
      <c r="E36" s="26">
        <v>12454.349</v>
      </c>
      <c r="F36" s="7"/>
      <c r="G36" s="26">
        <v>10205.51</v>
      </c>
      <c r="H36" s="26">
        <v>6772.7979999999998</v>
      </c>
    </row>
    <row r="37" spans="1:8" x14ac:dyDescent="0.3">
      <c r="A37" s="16" t="s">
        <v>27</v>
      </c>
      <c r="B37" s="5" t="s">
        <v>104</v>
      </c>
      <c r="C37" s="10">
        <v>69372.47518039</v>
      </c>
      <c r="D37" s="28">
        <v>94131.148000000001</v>
      </c>
      <c r="E37" s="26">
        <v>54533.061999999998</v>
      </c>
      <c r="F37" s="7"/>
      <c r="G37" s="26">
        <v>79938.69</v>
      </c>
      <c r="H37" s="26">
        <v>75422.150999999998</v>
      </c>
    </row>
    <row r="38" spans="1:8" x14ac:dyDescent="0.3">
      <c r="A38" s="16" t="s">
        <v>28</v>
      </c>
      <c r="B38" s="5" t="s">
        <v>105</v>
      </c>
      <c r="C38" s="10">
        <v>3633.0569895000003</v>
      </c>
      <c r="D38" s="28">
        <v>7405.94</v>
      </c>
      <c r="E38" s="26">
        <v>8959.4590000000007</v>
      </c>
      <c r="F38" s="7"/>
      <c r="G38" s="26">
        <v>7440.3180000000002</v>
      </c>
      <c r="H38" s="26">
        <v>8827.0329999999994</v>
      </c>
    </row>
    <row r="39" spans="1:8" ht="26.4" x14ac:dyDescent="0.3">
      <c r="A39" s="16" t="s">
        <v>164</v>
      </c>
      <c r="B39" s="5" t="s">
        <v>163</v>
      </c>
      <c r="C39" s="10">
        <v>110.86484799999999</v>
      </c>
      <c r="D39" s="28">
        <v>38.612000000000002</v>
      </c>
      <c r="E39" s="26">
        <v>37.4</v>
      </c>
      <c r="F39" s="7"/>
      <c r="G39" s="26">
        <v>37.4</v>
      </c>
      <c r="H39" s="26">
        <v>37.4</v>
      </c>
    </row>
    <row r="40" spans="1:8" ht="26.4" x14ac:dyDescent="0.3">
      <c r="A40" s="16" t="s">
        <v>29</v>
      </c>
      <c r="B40" s="5" t="s">
        <v>106</v>
      </c>
      <c r="C40" s="10">
        <v>8657.9144013000005</v>
      </c>
      <c r="D40" s="32">
        <v>20426.756000000001</v>
      </c>
      <c r="E40" s="26">
        <v>16653.690999999999</v>
      </c>
      <c r="F40" s="7"/>
      <c r="G40" s="26">
        <v>15222.573</v>
      </c>
      <c r="H40" s="26">
        <v>9103.1329999999998</v>
      </c>
    </row>
    <row r="41" spans="1:8" x14ac:dyDescent="0.3">
      <c r="A41" s="90"/>
      <c r="B41" s="91"/>
      <c r="C41" s="91"/>
      <c r="D41" s="91"/>
      <c r="E41" s="91"/>
      <c r="F41" s="91"/>
      <c r="G41" s="1"/>
      <c r="H41" s="1"/>
    </row>
    <row r="42" spans="1:8" x14ac:dyDescent="0.3">
      <c r="A42" s="15" t="s">
        <v>30</v>
      </c>
      <c r="B42" s="6" t="s">
        <v>107</v>
      </c>
      <c r="C42" s="9">
        <f>SUM(C43:C47)</f>
        <v>19376.083611059999</v>
      </c>
      <c r="D42" s="27">
        <f t="shared" ref="D42:E42" si="7">SUM(D43:D47)</f>
        <v>25787.875</v>
      </c>
      <c r="E42" s="9">
        <f t="shared" si="7"/>
        <v>26086.502999999997</v>
      </c>
      <c r="F42" s="3"/>
      <c r="G42" s="9">
        <f t="shared" ref="G42:H42" si="8">SUM(G43:G47)</f>
        <v>23045.495999999999</v>
      </c>
      <c r="H42" s="9">
        <f t="shared" si="8"/>
        <v>15785.245999999999</v>
      </c>
    </row>
    <row r="43" spans="1:8" x14ac:dyDescent="0.3">
      <c r="A43" s="16" t="s">
        <v>31</v>
      </c>
      <c r="B43" s="5" t="s">
        <v>108</v>
      </c>
      <c r="C43" s="10">
        <v>2861.2622675100001</v>
      </c>
      <c r="D43" s="28">
        <v>3401.5920000000001</v>
      </c>
      <c r="E43" s="26">
        <v>5193.5780000000004</v>
      </c>
      <c r="F43" s="7"/>
      <c r="G43" s="26">
        <v>3305.32</v>
      </c>
      <c r="H43" s="26">
        <v>1016.256</v>
      </c>
    </row>
    <row r="44" spans="1:8" x14ac:dyDescent="0.3">
      <c r="A44" s="16" t="s">
        <v>32</v>
      </c>
      <c r="B44" s="5" t="s">
        <v>109</v>
      </c>
      <c r="C44" s="10">
        <v>6152.7254668599999</v>
      </c>
      <c r="D44" s="28">
        <v>9658.4599999999991</v>
      </c>
      <c r="E44" s="26">
        <v>6420.1589999999997</v>
      </c>
      <c r="F44" s="7"/>
      <c r="G44" s="26">
        <v>6040.4210000000003</v>
      </c>
      <c r="H44" s="26">
        <v>2243.971</v>
      </c>
    </row>
    <row r="45" spans="1:8" x14ac:dyDescent="0.3">
      <c r="A45" s="18" t="s">
        <v>33</v>
      </c>
      <c r="B45" s="5" t="s">
        <v>110</v>
      </c>
      <c r="C45" s="10">
        <v>6427.0353080300001</v>
      </c>
      <c r="D45" s="28">
        <v>7852.3850000000002</v>
      </c>
      <c r="E45" s="26">
        <v>10151.31</v>
      </c>
      <c r="F45" s="7"/>
      <c r="G45" s="26">
        <v>9970.0779999999995</v>
      </c>
      <c r="H45" s="26">
        <v>8662.0499999999993</v>
      </c>
    </row>
    <row r="46" spans="1:8" ht="39.6" x14ac:dyDescent="0.3">
      <c r="A46" s="18" t="s">
        <v>34</v>
      </c>
      <c r="B46" s="5" t="s">
        <v>111</v>
      </c>
      <c r="C46" s="10">
        <v>46.9</v>
      </c>
      <c r="D46" s="28">
        <v>0</v>
      </c>
      <c r="E46" s="26">
        <v>0</v>
      </c>
      <c r="F46" s="4"/>
      <c r="G46" s="26">
        <v>0</v>
      </c>
      <c r="H46" s="26">
        <v>0</v>
      </c>
    </row>
    <row r="47" spans="1:8" ht="26.4" x14ac:dyDescent="0.3">
      <c r="A47" s="16" t="s">
        <v>35</v>
      </c>
      <c r="B47" s="5" t="s">
        <v>112</v>
      </c>
      <c r="C47" s="10">
        <v>3888.1605686600001</v>
      </c>
      <c r="D47" s="28">
        <v>4875.4380000000001</v>
      </c>
      <c r="E47" s="26">
        <v>4321.4560000000001</v>
      </c>
      <c r="F47" s="7"/>
      <c r="G47" s="26">
        <v>3729.6770000000001</v>
      </c>
      <c r="H47" s="26">
        <v>3862.9690000000001</v>
      </c>
    </row>
    <row r="48" spans="1:8" ht="15.6" customHeight="1" x14ac:dyDescent="0.3">
      <c r="A48" s="79"/>
      <c r="B48" s="80"/>
      <c r="C48" s="80"/>
      <c r="D48" s="80"/>
      <c r="E48" s="80"/>
      <c r="F48" s="80"/>
      <c r="G48" s="1"/>
      <c r="H48" s="1"/>
    </row>
    <row r="49" spans="1:9" x14ac:dyDescent="0.3">
      <c r="A49" s="15" t="s">
        <v>36</v>
      </c>
      <c r="B49" s="6" t="s">
        <v>113</v>
      </c>
      <c r="C49" s="9">
        <f>C51+C53</f>
        <v>7209.5571528199998</v>
      </c>
      <c r="D49" s="27">
        <f>SUM(D50:D53)</f>
        <v>34259.858</v>
      </c>
      <c r="E49" s="9">
        <f>E51+E53+E52+E50</f>
        <v>17179.560999999998</v>
      </c>
      <c r="F49" s="3"/>
      <c r="G49" s="9">
        <f>G51+G53+G50</f>
        <v>11702.255000000001</v>
      </c>
      <c r="H49" s="9">
        <f>H51+H53+H50</f>
        <v>8595.862000000001</v>
      </c>
    </row>
    <row r="50" spans="1:9" ht="26.4" x14ac:dyDescent="0.3">
      <c r="A50" s="16" t="s">
        <v>174</v>
      </c>
      <c r="B50" s="5" t="s">
        <v>173</v>
      </c>
      <c r="C50" s="10">
        <v>0</v>
      </c>
      <c r="D50" s="28">
        <v>4165.7349999999997</v>
      </c>
      <c r="E50" s="26">
        <v>5411.75</v>
      </c>
      <c r="F50" s="3"/>
      <c r="G50" s="26">
        <v>5022.59</v>
      </c>
      <c r="H50" s="26">
        <v>4304.3829999999998</v>
      </c>
    </row>
    <row r="51" spans="1:9" ht="26.4" x14ac:dyDescent="0.3">
      <c r="A51" s="16" t="s">
        <v>37</v>
      </c>
      <c r="B51" s="5" t="s">
        <v>114</v>
      </c>
      <c r="C51" s="10">
        <v>27.633653690000003</v>
      </c>
      <c r="D51" s="28">
        <v>31.632999999999999</v>
      </c>
      <c r="E51" s="26">
        <v>33.335000000000001</v>
      </c>
      <c r="F51" s="7"/>
      <c r="G51" s="26">
        <v>34.183</v>
      </c>
      <c r="H51" s="26">
        <v>35.084000000000003</v>
      </c>
    </row>
    <row r="52" spans="1:9" ht="26.4" x14ac:dyDescent="0.3">
      <c r="A52" s="16" t="s">
        <v>176</v>
      </c>
      <c r="B52" s="5" t="s">
        <v>175</v>
      </c>
      <c r="C52" s="10">
        <v>0</v>
      </c>
      <c r="D52" s="28">
        <v>7.3250000000000002</v>
      </c>
      <c r="E52" s="26">
        <v>8.9</v>
      </c>
      <c r="F52" s="7"/>
      <c r="G52" s="26">
        <v>0</v>
      </c>
      <c r="H52" s="26">
        <v>0</v>
      </c>
    </row>
    <row r="53" spans="1:9" ht="26.4" x14ac:dyDescent="0.3">
      <c r="A53" s="16" t="s">
        <v>38</v>
      </c>
      <c r="B53" s="5" t="s">
        <v>115</v>
      </c>
      <c r="C53" s="10">
        <v>7181.92349913</v>
      </c>
      <c r="D53" s="28">
        <v>30055.165000000001</v>
      </c>
      <c r="E53" s="26">
        <v>11725.575999999999</v>
      </c>
      <c r="F53" s="7"/>
      <c r="G53" s="26">
        <v>6645.482</v>
      </c>
      <c r="H53" s="26">
        <v>4256.3950000000004</v>
      </c>
    </row>
    <row r="54" spans="1:9" x14ac:dyDescent="0.3">
      <c r="A54" s="79"/>
      <c r="B54" s="80"/>
      <c r="C54" s="80"/>
      <c r="D54" s="80"/>
      <c r="E54" s="80"/>
      <c r="F54" s="80"/>
      <c r="G54" s="26"/>
      <c r="H54" s="1"/>
    </row>
    <row r="55" spans="1:9" x14ac:dyDescent="0.3">
      <c r="A55" s="15" t="s">
        <v>39</v>
      </c>
      <c r="B55" s="6" t="s">
        <v>116</v>
      </c>
      <c r="C55" s="9">
        <f>SUM(C56:C64)</f>
        <v>136754.76961727004</v>
      </c>
      <c r="D55" s="27">
        <f t="shared" ref="D55:E55" si="9">SUM(D56:D64)</f>
        <v>153752.78699999998</v>
      </c>
      <c r="E55" s="9">
        <f t="shared" si="9"/>
        <v>174931.96300000002</v>
      </c>
      <c r="F55" s="3"/>
      <c r="G55" s="9">
        <f t="shared" ref="G55:H55" si="10">SUM(G56:G64)</f>
        <v>179006.51600000003</v>
      </c>
      <c r="H55" s="9">
        <f t="shared" si="10"/>
        <v>161101.41</v>
      </c>
    </row>
    <row r="56" spans="1:9" x14ac:dyDescent="0.3">
      <c r="A56" s="16" t="s">
        <v>40</v>
      </c>
      <c r="B56" s="5" t="s">
        <v>117</v>
      </c>
      <c r="C56" s="10">
        <v>41718.99045125</v>
      </c>
      <c r="D56" s="28">
        <v>43179.637000000002</v>
      </c>
      <c r="E56" s="26">
        <v>45904.154000000002</v>
      </c>
      <c r="F56" s="7"/>
      <c r="G56" s="26">
        <v>48367.125999999997</v>
      </c>
      <c r="H56" s="26">
        <v>47058.057000000001</v>
      </c>
    </row>
    <row r="57" spans="1:9" x14ac:dyDescent="0.3">
      <c r="A57" s="16" t="s">
        <v>41</v>
      </c>
      <c r="B57" s="5" t="s">
        <v>118</v>
      </c>
      <c r="C57" s="10">
        <v>71340.525902070003</v>
      </c>
      <c r="D57" s="28">
        <v>84001.48</v>
      </c>
      <c r="E57" s="26">
        <v>102462.34</v>
      </c>
      <c r="F57" s="7"/>
      <c r="G57" s="26">
        <v>104921.281</v>
      </c>
      <c r="H57" s="26">
        <v>88274.566999999995</v>
      </c>
      <c r="I57" s="30"/>
    </row>
    <row r="58" spans="1:9" x14ac:dyDescent="0.3">
      <c r="A58" s="16" t="s">
        <v>42</v>
      </c>
      <c r="B58" s="5" t="s">
        <v>119</v>
      </c>
      <c r="C58" s="10">
        <v>376.33261686000003</v>
      </c>
      <c r="D58" s="28">
        <v>1516.6320000000001</v>
      </c>
      <c r="E58" s="26">
        <v>940.64</v>
      </c>
      <c r="F58" s="7"/>
      <c r="G58" s="26">
        <v>1163.133</v>
      </c>
      <c r="H58" s="26">
        <v>1174.3430000000001</v>
      </c>
    </row>
    <row r="59" spans="1:9" x14ac:dyDescent="0.3">
      <c r="A59" s="16" t="s">
        <v>43</v>
      </c>
      <c r="B59" s="5" t="s">
        <v>120</v>
      </c>
      <c r="C59" s="10">
        <v>11474.492885399999</v>
      </c>
      <c r="D59" s="28">
        <v>12301.293</v>
      </c>
      <c r="E59" s="26">
        <v>12902.85</v>
      </c>
      <c r="F59" s="7"/>
      <c r="G59" s="26">
        <v>12610.342000000001</v>
      </c>
      <c r="H59" s="26">
        <v>12472.107</v>
      </c>
    </row>
    <row r="60" spans="1:9" ht="41.25" customHeight="1" x14ac:dyDescent="0.3">
      <c r="A60" s="16" t="s">
        <v>44</v>
      </c>
      <c r="B60" s="5" t="s">
        <v>121</v>
      </c>
      <c r="C60" s="10">
        <v>631.40981223000006</v>
      </c>
      <c r="D60" s="28">
        <v>406.55399999999997</v>
      </c>
      <c r="E60" s="26">
        <v>543.71</v>
      </c>
      <c r="F60" s="7"/>
      <c r="G60" s="26">
        <v>544.07000000000005</v>
      </c>
      <c r="H60" s="26">
        <v>544.33199999999999</v>
      </c>
    </row>
    <row r="61" spans="1:9" x14ac:dyDescent="0.3">
      <c r="A61" s="16" t="s">
        <v>45</v>
      </c>
      <c r="B61" s="5" t="s">
        <v>122</v>
      </c>
      <c r="C61" s="10">
        <v>6283.7997312000007</v>
      </c>
      <c r="D61" s="28">
        <v>6774.0730000000003</v>
      </c>
      <c r="E61" s="26">
        <v>6566.759</v>
      </c>
      <c r="F61" s="7"/>
      <c r="G61" s="26">
        <v>6796.6210000000001</v>
      </c>
      <c r="H61" s="26">
        <v>6952.357</v>
      </c>
    </row>
    <row r="62" spans="1:9" x14ac:dyDescent="0.3">
      <c r="A62" s="16" t="s">
        <v>46</v>
      </c>
      <c r="B62" s="5" t="s">
        <v>123</v>
      </c>
      <c r="C62" s="10">
        <v>157.2024955</v>
      </c>
      <c r="D62" s="28">
        <v>224.822</v>
      </c>
      <c r="E62" s="26">
        <v>228.25700000000001</v>
      </c>
      <c r="F62" s="7"/>
      <c r="G62" s="26">
        <v>228.25700000000001</v>
      </c>
      <c r="H62" s="26">
        <v>228.25700000000001</v>
      </c>
    </row>
    <row r="63" spans="1:9" ht="24" x14ac:dyDescent="0.3">
      <c r="A63" s="19" t="s">
        <v>169</v>
      </c>
      <c r="B63" s="5" t="s">
        <v>170</v>
      </c>
      <c r="C63" s="10">
        <v>1.1000000000000001</v>
      </c>
      <c r="D63" s="28">
        <v>0</v>
      </c>
      <c r="E63" s="26">
        <v>0</v>
      </c>
      <c r="F63" s="7"/>
      <c r="G63" s="26">
        <v>0</v>
      </c>
      <c r="H63" s="26">
        <v>0</v>
      </c>
    </row>
    <row r="64" spans="1:9" x14ac:dyDescent="0.3">
      <c r="A64" s="16" t="s">
        <v>47</v>
      </c>
      <c r="B64" s="5" t="s">
        <v>124</v>
      </c>
      <c r="C64" s="10">
        <v>4770.9157227599999</v>
      </c>
      <c r="D64" s="28">
        <v>5348.2960000000003</v>
      </c>
      <c r="E64" s="26">
        <v>5383.2529999999997</v>
      </c>
      <c r="F64" s="7"/>
      <c r="G64" s="26">
        <v>4375.6859999999997</v>
      </c>
      <c r="H64" s="26">
        <v>4397.3900000000003</v>
      </c>
    </row>
    <row r="65" spans="1:8" ht="15.6" customHeight="1" x14ac:dyDescent="0.3">
      <c r="A65" s="79"/>
      <c r="B65" s="80"/>
      <c r="C65" s="80"/>
      <c r="D65" s="80"/>
      <c r="E65" s="80"/>
      <c r="F65" s="80"/>
      <c r="G65" s="1"/>
      <c r="H65" s="1"/>
    </row>
    <row r="66" spans="1:8" x14ac:dyDescent="0.3">
      <c r="A66" s="15" t="s">
        <v>159</v>
      </c>
      <c r="B66" s="6" t="s">
        <v>125</v>
      </c>
      <c r="C66" s="9">
        <f>C67+C70</f>
        <v>7784.8501397300006</v>
      </c>
      <c r="D66" s="27">
        <f>SUM(D67:D70)</f>
        <v>6582.6110000000008</v>
      </c>
      <c r="E66" s="9">
        <f>E67+E70+E68+E69</f>
        <v>6542.8</v>
      </c>
      <c r="F66" s="3"/>
      <c r="G66" s="9">
        <f>G67+G70+G68</f>
        <v>6234.3469999999998</v>
      </c>
      <c r="H66" s="9">
        <f>H67+H70+H68</f>
        <v>4853.1409999999996</v>
      </c>
    </row>
    <row r="67" spans="1:8" x14ac:dyDescent="0.3">
      <c r="A67" s="16" t="s">
        <v>48</v>
      </c>
      <c r="B67" s="5" t="s">
        <v>126</v>
      </c>
      <c r="C67" s="10">
        <v>7550.6220997700002</v>
      </c>
      <c r="D67" s="28">
        <v>6307.43</v>
      </c>
      <c r="E67" s="26">
        <v>6335.8119999999999</v>
      </c>
      <c r="F67" s="7"/>
      <c r="G67" s="26">
        <v>6030.9639999999999</v>
      </c>
      <c r="H67" s="26">
        <v>4648.7299999999996</v>
      </c>
    </row>
    <row r="68" spans="1:8" x14ac:dyDescent="0.3">
      <c r="A68" s="20" t="s">
        <v>165</v>
      </c>
      <c r="B68" s="5" t="s">
        <v>166</v>
      </c>
      <c r="C68" s="10">
        <v>0</v>
      </c>
      <c r="D68" s="28">
        <v>30</v>
      </c>
      <c r="E68" s="26">
        <v>20</v>
      </c>
      <c r="F68" s="7"/>
      <c r="G68" s="26">
        <v>20</v>
      </c>
      <c r="H68" s="26">
        <v>20</v>
      </c>
    </row>
    <row r="69" spans="1:8" ht="26.4" x14ac:dyDescent="0.3">
      <c r="A69" s="20" t="s">
        <v>167</v>
      </c>
      <c r="B69" s="5" t="s">
        <v>168</v>
      </c>
      <c r="C69" s="10">
        <v>0</v>
      </c>
      <c r="D69" s="28">
        <v>8.0459999999999994</v>
      </c>
      <c r="E69" s="26">
        <v>4.3440000000000003</v>
      </c>
      <c r="F69" s="7"/>
      <c r="G69" s="26">
        <v>0</v>
      </c>
      <c r="H69" s="26">
        <v>0</v>
      </c>
    </row>
    <row r="70" spans="1:8" ht="26.4" x14ac:dyDescent="0.3">
      <c r="A70" s="16" t="s">
        <v>158</v>
      </c>
      <c r="B70" s="5" t="s">
        <v>127</v>
      </c>
      <c r="C70" s="10">
        <v>234.22803995999999</v>
      </c>
      <c r="D70" s="28">
        <v>237.13499999999999</v>
      </c>
      <c r="E70" s="26">
        <v>182.64400000000001</v>
      </c>
      <c r="F70" s="7"/>
      <c r="G70" s="26">
        <v>183.38300000000001</v>
      </c>
      <c r="H70" s="26">
        <v>184.411</v>
      </c>
    </row>
    <row r="71" spans="1:8" ht="15" x14ac:dyDescent="0.3">
      <c r="A71" s="88"/>
      <c r="B71" s="89"/>
      <c r="C71" s="89"/>
      <c r="D71" s="89"/>
      <c r="E71" s="89"/>
      <c r="F71" s="89"/>
      <c r="G71" s="1"/>
      <c r="H71" s="1"/>
    </row>
    <row r="72" spans="1:8" x14ac:dyDescent="0.3">
      <c r="A72" s="15" t="s">
        <v>49</v>
      </c>
      <c r="B72" s="6" t="s">
        <v>128</v>
      </c>
      <c r="C72" s="9">
        <f>SUM(C73:C79)</f>
        <v>80108.326886739989</v>
      </c>
      <c r="D72" s="27">
        <f t="shared" ref="D72:E72" si="11">SUM(D73:D79)</f>
        <v>92980.939000000013</v>
      </c>
      <c r="E72" s="9">
        <f t="shared" si="11"/>
        <v>79007.714999999997</v>
      </c>
      <c r="F72" s="3"/>
      <c r="G72" s="9">
        <f t="shared" ref="G72:H72" si="12">SUM(G73:G79)</f>
        <v>71105.226999999999</v>
      </c>
      <c r="H72" s="9">
        <f t="shared" si="12"/>
        <v>71163.396000000008</v>
      </c>
    </row>
    <row r="73" spans="1:8" x14ac:dyDescent="0.3">
      <c r="A73" s="16" t="s">
        <v>50</v>
      </c>
      <c r="B73" s="5" t="s">
        <v>129</v>
      </c>
      <c r="C73" s="10">
        <v>30528.475434759996</v>
      </c>
      <c r="D73" s="28">
        <v>25674.257000000001</v>
      </c>
      <c r="E73" s="26">
        <v>26752.027999999998</v>
      </c>
      <c r="F73" s="7"/>
      <c r="G73" s="26">
        <v>29269.457999999999</v>
      </c>
      <c r="H73" s="26">
        <v>30607.827000000001</v>
      </c>
    </row>
    <row r="74" spans="1:8" x14ac:dyDescent="0.3">
      <c r="A74" s="16" t="s">
        <v>51</v>
      </c>
      <c r="B74" s="5" t="s">
        <v>130</v>
      </c>
      <c r="C74" s="10">
        <v>14067.773894200001</v>
      </c>
      <c r="D74" s="28">
        <v>18572.502</v>
      </c>
      <c r="E74" s="26">
        <v>15496.21</v>
      </c>
      <c r="F74" s="7"/>
      <c r="G74" s="26">
        <v>17717.216</v>
      </c>
      <c r="H74" s="26">
        <v>18123.358</v>
      </c>
    </row>
    <row r="75" spans="1:8" x14ac:dyDescent="0.3">
      <c r="A75" s="16" t="s">
        <v>52</v>
      </c>
      <c r="B75" s="5" t="s">
        <v>131</v>
      </c>
      <c r="C75" s="10">
        <v>1332.2326242700001</v>
      </c>
      <c r="D75" s="28">
        <v>1012.104</v>
      </c>
      <c r="E75" s="26">
        <v>801.94600000000003</v>
      </c>
      <c r="F75" s="7"/>
      <c r="G75" s="26">
        <v>816.36199999999997</v>
      </c>
      <c r="H75" s="26">
        <v>844.495</v>
      </c>
    </row>
    <row r="76" spans="1:8" x14ac:dyDescent="0.3">
      <c r="A76" s="21" t="s">
        <v>53</v>
      </c>
      <c r="B76" s="5" t="s">
        <v>132</v>
      </c>
      <c r="C76" s="10">
        <v>1152.5402316500001</v>
      </c>
      <c r="D76" s="28">
        <v>1207.2529999999999</v>
      </c>
      <c r="E76" s="26">
        <v>1350.14</v>
      </c>
      <c r="F76" s="7"/>
      <c r="G76" s="26">
        <v>1356.0429999999999</v>
      </c>
      <c r="H76" s="26">
        <v>1357.114</v>
      </c>
    </row>
    <row r="77" spans="1:8" ht="39.6" x14ac:dyDescent="0.3">
      <c r="A77" s="16" t="s">
        <v>54</v>
      </c>
      <c r="B77" s="5" t="s">
        <v>133</v>
      </c>
      <c r="C77" s="10">
        <v>752.63823000000002</v>
      </c>
      <c r="D77" s="28">
        <v>828.28599999999994</v>
      </c>
      <c r="E77" s="26">
        <v>860.71799999999996</v>
      </c>
      <c r="F77" s="7"/>
      <c r="G77" s="26">
        <v>860.71799999999996</v>
      </c>
      <c r="H77" s="26">
        <v>860.71799999999996</v>
      </c>
    </row>
    <row r="78" spans="1:8" ht="26.4" x14ac:dyDescent="0.3">
      <c r="A78" s="16" t="s">
        <v>55</v>
      </c>
      <c r="B78" s="5" t="s">
        <v>134</v>
      </c>
      <c r="C78" s="10">
        <v>465.34093274000003</v>
      </c>
      <c r="D78" s="28">
        <v>471.00200000000001</v>
      </c>
      <c r="E78" s="26">
        <v>636.14499999999998</v>
      </c>
      <c r="F78" s="7"/>
      <c r="G78" s="26">
        <v>636.14499999999998</v>
      </c>
      <c r="H78" s="26">
        <v>636.14499999999998</v>
      </c>
    </row>
    <row r="79" spans="1:8" ht="26.4" x14ac:dyDescent="0.3">
      <c r="A79" s="16" t="s">
        <v>56</v>
      </c>
      <c r="B79" s="5" t="s">
        <v>135</v>
      </c>
      <c r="C79" s="10">
        <v>31809.32553912</v>
      </c>
      <c r="D79" s="28">
        <v>45215.535000000003</v>
      </c>
      <c r="E79" s="26">
        <v>33110.527999999998</v>
      </c>
      <c r="F79" s="7"/>
      <c r="G79" s="26">
        <v>20449.285</v>
      </c>
      <c r="H79" s="26">
        <v>18733.739000000001</v>
      </c>
    </row>
    <row r="80" spans="1:8" ht="15" x14ac:dyDescent="0.3">
      <c r="A80" s="88"/>
      <c r="B80" s="89"/>
      <c r="C80" s="89"/>
      <c r="D80" s="89"/>
      <c r="E80" s="89"/>
      <c r="F80" s="89"/>
      <c r="G80" s="1"/>
      <c r="H80" s="1"/>
    </row>
    <row r="81" spans="1:8" x14ac:dyDescent="0.3">
      <c r="A81" s="15" t="s">
        <v>57</v>
      </c>
      <c r="B81" s="6" t="s">
        <v>136</v>
      </c>
      <c r="C81" s="9">
        <f>SUM(C82:C86)</f>
        <v>124708.12575012</v>
      </c>
      <c r="D81" s="27">
        <f t="shared" ref="D81:E81" si="13">SUM(D82:D86)</f>
        <v>154425.014</v>
      </c>
      <c r="E81" s="9">
        <f t="shared" si="13"/>
        <v>166302.65399999998</v>
      </c>
      <c r="F81" s="3"/>
      <c r="G81" s="9">
        <f t="shared" ref="G81" si="14">SUM(G82:G86)</f>
        <v>169522.69200000001</v>
      </c>
      <c r="H81" s="9">
        <f t="shared" ref="H81" si="15">SUM(H82:H86)</f>
        <v>168812.777</v>
      </c>
    </row>
    <row r="82" spans="1:8" x14ac:dyDescent="0.3">
      <c r="A82" s="16" t="s">
        <v>58</v>
      </c>
      <c r="B82" s="5" t="s">
        <v>137</v>
      </c>
      <c r="C82" s="10">
        <v>528.33291065000003</v>
      </c>
      <c r="D82" s="28">
        <v>600.72799999999995</v>
      </c>
      <c r="E82" s="26">
        <v>637.47199999999998</v>
      </c>
      <c r="F82" s="7"/>
      <c r="G82" s="26">
        <v>637.89099999999996</v>
      </c>
      <c r="H82" s="26">
        <v>637.89099999999996</v>
      </c>
    </row>
    <row r="83" spans="1:8" x14ac:dyDescent="0.3">
      <c r="A83" s="16" t="s">
        <v>59</v>
      </c>
      <c r="B83" s="5" t="s">
        <v>138</v>
      </c>
      <c r="C83" s="10">
        <v>15265.58031623</v>
      </c>
      <c r="D83" s="28">
        <v>17282.627</v>
      </c>
      <c r="E83" s="26">
        <v>19935.704000000002</v>
      </c>
      <c r="F83" s="7"/>
      <c r="G83" s="26">
        <v>21831.307000000001</v>
      </c>
      <c r="H83" s="26">
        <v>20959.026000000002</v>
      </c>
    </row>
    <row r="84" spans="1:8" x14ac:dyDescent="0.3">
      <c r="A84" s="16" t="s">
        <v>60</v>
      </c>
      <c r="B84" s="5" t="s">
        <v>139</v>
      </c>
      <c r="C84" s="10">
        <v>92648.624156360005</v>
      </c>
      <c r="D84" s="28">
        <v>118868.42</v>
      </c>
      <c r="E84" s="26">
        <v>127430.156</v>
      </c>
      <c r="F84" s="7"/>
      <c r="G84" s="26">
        <v>128731.202</v>
      </c>
      <c r="H84" s="26">
        <v>128788.22100000001</v>
      </c>
    </row>
    <row r="85" spans="1:8" x14ac:dyDescent="0.3">
      <c r="A85" s="18" t="s">
        <v>61</v>
      </c>
      <c r="B85" s="5" t="s">
        <v>140</v>
      </c>
      <c r="C85" s="10">
        <v>12953.67264008</v>
      </c>
      <c r="D85" s="28">
        <v>13960.611999999999</v>
      </c>
      <c r="E85" s="26">
        <v>14950.468000000001</v>
      </c>
      <c r="F85" s="4"/>
      <c r="G85" s="26">
        <v>14998.477000000001</v>
      </c>
      <c r="H85" s="26">
        <v>15152.319</v>
      </c>
    </row>
    <row r="86" spans="1:8" ht="26.4" x14ac:dyDescent="0.3">
      <c r="A86" s="16" t="s">
        <v>62</v>
      </c>
      <c r="B86" s="5" t="s">
        <v>141</v>
      </c>
      <c r="C86" s="10">
        <v>3311.9157268000004</v>
      </c>
      <c r="D86" s="28">
        <v>3712.627</v>
      </c>
      <c r="E86" s="26">
        <v>3348.8539999999998</v>
      </c>
      <c r="F86" s="4"/>
      <c r="G86" s="26">
        <v>3323.8150000000001</v>
      </c>
      <c r="H86" s="26">
        <v>3275.32</v>
      </c>
    </row>
    <row r="87" spans="1:8" x14ac:dyDescent="0.3">
      <c r="A87" s="79"/>
      <c r="B87" s="80"/>
      <c r="C87" s="80"/>
      <c r="D87" s="80"/>
      <c r="E87" s="80"/>
      <c r="F87" s="80"/>
      <c r="G87" s="1"/>
      <c r="H87" s="1"/>
    </row>
    <row r="88" spans="1:8" x14ac:dyDescent="0.3">
      <c r="A88" s="15" t="s">
        <v>63</v>
      </c>
      <c r="B88" s="6" t="s">
        <v>142</v>
      </c>
      <c r="C88" s="9">
        <f>SUM(C89:C92)</f>
        <v>8406.5778870699996</v>
      </c>
      <c r="D88" s="27">
        <f t="shared" ref="D88:E88" si="16">SUM(D89:D92)</f>
        <v>9504.0859999999993</v>
      </c>
      <c r="E88" s="9">
        <f t="shared" si="16"/>
        <v>9418.89</v>
      </c>
      <c r="F88" s="3"/>
      <c r="G88" s="9">
        <f t="shared" ref="G88:H88" si="17">SUM(G89:G92)</f>
        <v>10582.028999999999</v>
      </c>
      <c r="H88" s="9">
        <f t="shared" si="17"/>
        <v>9092.4290000000001</v>
      </c>
    </row>
    <row r="89" spans="1:8" x14ac:dyDescent="0.3">
      <c r="A89" s="16" t="s">
        <v>64</v>
      </c>
      <c r="B89" s="5" t="s">
        <v>143</v>
      </c>
      <c r="C89" s="10">
        <v>1835.41700096</v>
      </c>
      <c r="D89" s="28">
        <v>2358.328</v>
      </c>
      <c r="E89" s="26">
        <v>2061.09</v>
      </c>
      <c r="F89" s="4"/>
      <c r="G89" s="26">
        <v>3795.96</v>
      </c>
      <c r="H89" s="26">
        <v>2458.5390000000002</v>
      </c>
    </row>
    <row r="90" spans="1:8" x14ac:dyDescent="0.3">
      <c r="A90" s="16" t="s">
        <v>65</v>
      </c>
      <c r="B90" s="5" t="s">
        <v>144</v>
      </c>
      <c r="C90" s="10">
        <v>874.73630310999999</v>
      </c>
      <c r="D90" s="28">
        <v>1224.0309999999999</v>
      </c>
      <c r="E90" s="26">
        <v>1016.726</v>
      </c>
      <c r="F90" s="4"/>
      <c r="G90" s="26">
        <v>311.90600000000001</v>
      </c>
      <c r="H90" s="26">
        <v>199.76300000000001</v>
      </c>
    </row>
    <row r="91" spans="1:8" x14ac:dyDescent="0.3">
      <c r="A91" s="16" t="s">
        <v>66</v>
      </c>
      <c r="B91" s="5" t="s">
        <v>145</v>
      </c>
      <c r="C91" s="10">
        <v>5534.2488947399997</v>
      </c>
      <c r="D91" s="28">
        <v>5740.1220000000003</v>
      </c>
      <c r="E91" s="26">
        <v>6180.201</v>
      </c>
      <c r="F91" s="4"/>
      <c r="G91" s="26">
        <v>6313.3239999999996</v>
      </c>
      <c r="H91" s="26">
        <v>6273.4970000000003</v>
      </c>
    </row>
    <row r="92" spans="1:8" ht="26.4" x14ac:dyDescent="0.3">
      <c r="A92" s="16" t="s">
        <v>67</v>
      </c>
      <c r="B92" s="5" t="s">
        <v>146</v>
      </c>
      <c r="C92" s="10">
        <v>162.17568825999999</v>
      </c>
      <c r="D92" s="28">
        <v>181.60499999999999</v>
      </c>
      <c r="E92" s="26">
        <v>160.87299999999999</v>
      </c>
      <c r="F92" s="4"/>
      <c r="G92" s="26">
        <v>160.839</v>
      </c>
      <c r="H92" s="26">
        <v>160.63</v>
      </c>
    </row>
    <row r="93" spans="1:8" x14ac:dyDescent="0.3">
      <c r="A93" s="79"/>
      <c r="B93" s="80"/>
      <c r="C93" s="80"/>
      <c r="D93" s="80"/>
      <c r="E93" s="80"/>
      <c r="F93" s="80"/>
      <c r="G93" s="1"/>
      <c r="H93" s="1"/>
    </row>
    <row r="94" spans="1:8" x14ac:dyDescent="0.3">
      <c r="A94" s="15" t="s">
        <v>68</v>
      </c>
      <c r="B94" s="6" t="s">
        <v>147</v>
      </c>
      <c r="C94" s="9">
        <f>SUM(C95:C97)</f>
        <v>3816.8211589099997</v>
      </c>
      <c r="D94" s="27">
        <f t="shared" ref="D94:E94" si="18">SUM(D95:D97)</f>
        <v>4097.8040000000001</v>
      </c>
      <c r="E94" s="9">
        <f t="shared" si="18"/>
        <v>3918.3440000000001</v>
      </c>
      <c r="F94" s="3"/>
      <c r="G94" s="9">
        <f t="shared" ref="G94" si="19">SUM(G95:G97)</f>
        <v>3788.732</v>
      </c>
      <c r="H94" s="9">
        <f t="shared" ref="H94" si="20">SUM(H95:H97)</f>
        <v>3772.3500000000004</v>
      </c>
    </row>
    <row r="95" spans="1:8" x14ac:dyDescent="0.3">
      <c r="A95" s="16" t="s">
        <v>69</v>
      </c>
      <c r="B95" s="5" t="s">
        <v>148</v>
      </c>
      <c r="C95" s="10">
        <v>124.806</v>
      </c>
      <c r="D95" s="28">
        <v>159.321</v>
      </c>
      <c r="E95" s="26">
        <v>137.4</v>
      </c>
      <c r="F95" s="4"/>
      <c r="G95" s="26">
        <v>129.15600000000001</v>
      </c>
      <c r="H95" s="26">
        <v>129.15600000000001</v>
      </c>
    </row>
    <row r="96" spans="1:8" x14ac:dyDescent="0.3">
      <c r="A96" s="16" t="s">
        <v>70</v>
      </c>
      <c r="B96" s="5" t="s">
        <v>149</v>
      </c>
      <c r="C96" s="10">
        <v>547.29011000000003</v>
      </c>
      <c r="D96" s="28">
        <v>585.952</v>
      </c>
      <c r="E96" s="26">
        <v>629.83100000000002</v>
      </c>
      <c r="F96" s="4"/>
      <c r="G96" s="26">
        <v>514.47699999999998</v>
      </c>
      <c r="H96" s="26">
        <v>506.37599999999998</v>
      </c>
    </row>
    <row r="97" spans="1:8" ht="26.4" x14ac:dyDescent="0.3">
      <c r="A97" s="16" t="s">
        <v>71</v>
      </c>
      <c r="B97" s="5" t="s">
        <v>150</v>
      </c>
      <c r="C97" s="10">
        <v>3144.7250489099997</v>
      </c>
      <c r="D97" s="28">
        <v>3352.5309999999999</v>
      </c>
      <c r="E97" s="26">
        <v>3151.1129999999998</v>
      </c>
      <c r="F97" s="4"/>
      <c r="G97" s="26">
        <v>3145.0990000000002</v>
      </c>
      <c r="H97" s="26">
        <v>3136.8180000000002</v>
      </c>
    </row>
    <row r="98" spans="1:8" x14ac:dyDescent="0.3">
      <c r="A98" s="79"/>
      <c r="B98" s="80"/>
      <c r="C98" s="80"/>
      <c r="D98" s="80"/>
      <c r="E98" s="80"/>
      <c r="F98" s="80"/>
      <c r="G98" s="1"/>
      <c r="H98" s="1"/>
    </row>
    <row r="99" spans="1:8" ht="26.4" x14ac:dyDescent="0.3">
      <c r="A99" s="15" t="s">
        <v>72</v>
      </c>
      <c r="B99" s="6" t="s">
        <v>151</v>
      </c>
      <c r="C99" s="9">
        <f>C100</f>
        <v>6164.2325921199999</v>
      </c>
      <c r="D99" s="27">
        <f t="shared" ref="D99:E99" si="21">D100</f>
        <v>9818.2369999999992</v>
      </c>
      <c r="E99" s="9">
        <f t="shared" si="21"/>
        <v>13755.584999999999</v>
      </c>
      <c r="F99" s="3"/>
      <c r="G99" s="9">
        <f t="shared" ref="G99:H99" si="22">G100</f>
        <v>20239.440999999999</v>
      </c>
      <c r="H99" s="9">
        <f t="shared" si="22"/>
        <v>24788.941999999999</v>
      </c>
    </row>
    <row r="100" spans="1:8" ht="26.4" x14ac:dyDescent="0.3">
      <c r="A100" s="16" t="s">
        <v>73</v>
      </c>
      <c r="B100" s="5" t="s">
        <v>152</v>
      </c>
      <c r="C100" s="10">
        <v>6164.2325921199999</v>
      </c>
      <c r="D100" s="33">
        <v>9818.2369999999992</v>
      </c>
      <c r="E100" s="26">
        <v>13755.584999999999</v>
      </c>
      <c r="F100" s="4"/>
      <c r="G100" s="26">
        <v>20239.440999999999</v>
      </c>
      <c r="H100" s="26">
        <v>24788.941999999999</v>
      </c>
    </row>
    <row r="101" spans="1:8" x14ac:dyDescent="0.3">
      <c r="A101" s="79"/>
      <c r="B101" s="80"/>
      <c r="C101" s="80"/>
      <c r="D101" s="80"/>
      <c r="E101" s="80"/>
      <c r="F101" s="80"/>
      <c r="G101" s="1"/>
      <c r="H101" s="1"/>
    </row>
    <row r="102" spans="1:8" ht="39.6" x14ac:dyDescent="0.3">
      <c r="A102" s="15" t="s">
        <v>160</v>
      </c>
      <c r="B102" s="6" t="s">
        <v>153</v>
      </c>
      <c r="C102" s="9">
        <f>SUM(C103:C105)</f>
        <v>10097.496221269999</v>
      </c>
      <c r="D102" s="27">
        <f t="shared" ref="D102:E102" si="23">SUM(D103:D105)</f>
        <v>9944.241</v>
      </c>
      <c r="E102" s="9">
        <f t="shared" si="23"/>
        <v>6194.8469999999998</v>
      </c>
      <c r="F102" s="3"/>
      <c r="G102" s="9">
        <f t="shared" ref="G102:H102" si="24">SUM(G103:G105)</f>
        <v>8589.9029999999984</v>
      </c>
      <c r="H102" s="9">
        <f t="shared" si="24"/>
        <v>13332.478999999999</v>
      </c>
    </row>
    <row r="103" spans="1:8" ht="39.6" x14ac:dyDescent="0.3">
      <c r="A103" s="16" t="s">
        <v>74</v>
      </c>
      <c r="B103" s="5" t="s">
        <v>154</v>
      </c>
      <c r="C103" s="10">
        <v>6180.4581452499997</v>
      </c>
      <c r="D103" s="28">
        <v>3501.8910000000001</v>
      </c>
      <c r="E103" s="26">
        <v>4587.3630000000003</v>
      </c>
      <c r="F103" s="4"/>
      <c r="G103" s="26">
        <v>7005.9769999999999</v>
      </c>
      <c r="H103" s="26">
        <v>11767.148999999999</v>
      </c>
    </row>
    <row r="104" spans="1:8" x14ac:dyDescent="0.3">
      <c r="A104" s="21" t="s">
        <v>75</v>
      </c>
      <c r="B104" s="5" t="s">
        <v>155</v>
      </c>
      <c r="C104" s="10">
        <v>238.59399999999999</v>
      </c>
      <c r="D104" s="28">
        <v>237.05199999999999</v>
      </c>
      <c r="E104" s="26">
        <v>1268.752</v>
      </c>
      <c r="F104" s="4"/>
      <c r="G104" s="26">
        <v>1240.546</v>
      </c>
      <c r="H104" s="26">
        <v>1226.021</v>
      </c>
    </row>
    <row r="105" spans="1:8" ht="26.4" x14ac:dyDescent="0.3">
      <c r="A105" s="16" t="s">
        <v>76</v>
      </c>
      <c r="B105" s="5" t="s">
        <v>156</v>
      </c>
      <c r="C105" s="10">
        <v>3678.44407602</v>
      </c>
      <c r="D105" s="28">
        <v>6205.2979999999998</v>
      </c>
      <c r="E105" s="26">
        <v>338.73200000000003</v>
      </c>
      <c r="F105" s="4"/>
      <c r="G105" s="26">
        <v>343.38</v>
      </c>
      <c r="H105" s="26">
        <v>339.30900000000003</v>
      </c>
    </row>
    <row r="106" spans="1:8" x14ac:dyDescent="0.3">
      <c r="A106" s="79"/>
      <c r="B106" s="80"/>
      <c r="C106" s="80"/>
      <c r="D106" s="80"/>
      <c r="E106" s="80"/>
      <c r="F106" s="80"/>
      <c r="G106" s="1"/>
      <c r="H106" s="1"/>
    </row>
    <row r="107" spans="1:8" ht="15" thickBot="1" x14ac:dyDescent="0.35">
      <c r="A107" s="22" t="s">
        <v>77</v>
      </c>
      <c r="B107" s="23"/>
      <c r="C107" s="24">
        <f>C7+C20+C24+C29+C42+C49+C55+C66+C72+C81+C88+C94+C99+C102</f>
        <v>540414.94490091002</v>
      </c>
      <c r="D107" s="29">
        <f t="shared" ref="D107:E107" si="25">D7+D20+D24+D29+D42+D49+D55+D66+D72+D81+D88+D94+D99+D102</f>
        <v>693107.33299999998</v>
      </c>
      <c r="E107" s="24">
        <f t="shared" si="25"/>
        <v>673269.30199999991</v>
      </c>
      <c r="F107" s="25"/>
      <c r="G107" s="24">
        <f>G7+G20+G24+G29+G42+G49+G55+G66+G72+G81+G88+G94+G99+G102</f>
        <v>694612.79300000006</v>
      </c>
      <c r="H107" s="24">
        <f>H7+H20+H24+H29+H42+H49+H55+H66+H72+H81+H88+H94+H99+H102</f>
        <v>674896.22000000009</v>
      </c>
    </row>
  </sheetData>
  <mergeCells count="21">
    <mergeCell ref="A98:F98"/>
    <mergeCell ref="A101:F101"/>
    <mergeCell ref="A106:F106"/>
    <mergeCell ref="E3:H4"/>
    <mergeCell ref="A54:F54"/>
    <mergeCell ref="A65:F65"/>
    <mergeCell ref="A71:F71"/>
    <mergeCell ref="A80:F80"/>
    <mergeCell ref="A87:F87"/>
    <mergeCell ref="A93:F93"/>
    <mergeCell ref="A6:H6"/>
    <mergeCell ref="A19:F19"/>
    <mergeCell ref="A23:F23"/>
    <mergeCell ref="A28:F28"/>
    <mergeCell ref="A41:F41"/>
    <mergeCell ref="A48:F48"/>
    <mergeCell ref="A1:H1"/>
    <mergeCell ref="A3:A5"/>
    <mergeCell ref="B3:B5"/>
    <mergeCell ref="C3:C5"/>
    <mergeCell ref="D3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2023-11-15T13:32:14Z</dcterms:modified>
</cp:coreProperties>
</file>